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Sheet1!$2:$254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<sst xmlns="http://schemas.openxmlformats.org/spreadsheetml/2006/main" count="508" uniqueCount="18">
  <si>
    <t>鹤峰县第一高级中学、鹤峰县中等职业技术学校
2024年专项公开招聘笔试人员名单</t>
  </si>
  <si>
    <t>序号</t>
  </si>
  <si>
    <t>姓名</t>
  </si>
  <si>
    <t>招聘单位</t>
  </si>
  <si>
    <t>岗位代码</t>
  </si>
  <si>
    <t>岗位名称</t>
  </si>
  <si>
    <t>鹤峰县第一高级中学</t>
  </si>
  <si>
    <t>数学教师</t>
  </si>
  <si>
    <t>英语教师</t>
  </si>
  <si>
    <t>政治教师</t>
  </si>
  <si>
    <t>化学教师</t>
  </si>
  <si>
    <t>地理教师</t>
  </si>
  <si>
    <t>鹤峰县中等职业技术学校</t>
  </si>
  <si>
    <t>电气教师</t>
  </si>
  <si>
    <t>计算机教师</t>
  </si>
  <si>
    <t>农艺、园林教师</t>
  </si>
  <si>
    <t>电子商务教师</t>
  </si>
  <si>
    <t>财务会计教师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</si>
</sst>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254"/>
  <sheetViews>
    <sheetView tabSelected="1" workbookViewId="0">
      <pane ySplit="2" topLeftCell="A54" activePane="bottomLeft" state="frozen"/>
      <selection/>
      <selection pane="bottomLeft" activeCell="A1" sqref="A1:E1"/>
    </sheetView>
  </sheetViews>
  <sheetFormatPr defaultColWidth="9" defaultRowHeight="15" customHeight="1"/>
  <cols>
    <col min="1" max="1" width="5.125" style="1" customWidth="1"/>
    <col min="2" max="2" width="15.5" style="1" customWidth="1"/>
    <col min="3" max="3" width="29" style="1" customWidth="1"/>
    <col min="4" max="4" width="19.5" style="1" customWidth="1"/>
    <col min="5" max="5" width="22.5" style="1" customWidth="1"/>
    <col min="6" max="192" width="11.25" style="1" customWidth="1"/>
    <col min="193" max="193" width="11.25" style="1"/>
    <col min="194" max="16364" width="9" style="1"/>
    <col min="16365" max="16384" width="9" style="3"/>
  </cols>
  <sheetData>
    <row r="1" s="1" customFormat="1" ht="86" customHeight="1" spans="1:5">
      <c r="A1" s="4" t="s">
        <v>0</v>
      </c>
      <c r="B1" s="4"/>
      <c r="C1" s="4"/>
      <c r="D1" s="4"/>
      <c r="E1" s="4"/>
    </row>
    <row r="2" s="2" customFormat="1" ht="37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6" customHeight="1" spans="1:16365">
      <c r="A3" s="6">
        <v>1</v>
      </c>
      <c r="B3" s="6" t="str">
        <f>"王胜"</f>
        <v>王胜</v>
      </c>
      <c r="C3" s="6" t="s">
        <v>6</v>
      </c>
      <c r="D3" s="6" t="str">
        <f t="shared" ref="D3:D10" si="0">"z2024385"</f>
        <v>z2024385</v>
      </c>
      <c r="E3" s="6" t="s">
        <v>7</v>
      </c>
      <c r="XEK3" s="3"/>
    </row>
    <row r="4" s="1" customFormat="1" ht="26" customHeight="1" spans="1:16365">
      <c r="A4" s="6">
        <v>2</v>
      </c>
      <c r="B4" s="6" t="str">
        <f>"牟潇"</f>
        <v>牟潇</v>
      </c>
      <c r="C4" s="6" t="s">
        <v>6</v>
      </c>
      <c r="D4" s="6" t="str">
        <f t="shared" si="0"/>
        <v>z2024385</v>
      </c>
      <c r="E4" s="6" t="s">
        <v>7</v>
      </c>
      <c r="XEK4" s="3"/>
    </row>
    <row r="5" s="1" customFormat="1" ht="26" customHeight="1" spans="1:16365">
      <c r="A5" s="6">
        <v>3</v>
      </c>
      <c r="B5" s="6" t="str">
        <f>"曾凡洁"</f>
        <v>曾凡洁</v>
      </c>
      <c r="C5" s="6" t="s">
        <v>6</v>
      </c>
      <c r="D5" s="6" t="str">
        <f t="shared" si="0"/>
        <v>z2024385</v>
      </c>
      <c r="E5" s="6" t="s">
        <v>7</v>
      </c>
      <c r="XEK5" s="3"/>
    </row>
    <row r="6" s="1" customFormat="1" ht="26" customHeight="1" spans="1:16365">
      <c r="A6" s="6">
        <v>4</v>
      </c>
      <c r="B6" s="6" t="str">
        <f>"方峰"</f>
        <v>方峰</v>
      </c>
      <c r="C6" s="6" t="s">
        <v>6</v>
      </c>
      <c r="D6" s="6" t="str">
        <f t="shared" si="0"/>
        <v>z2024385</v>
      </c>
      <c r="E6" s="6" t="s">
        <v>7</v>
      </c>
      <c r="XEK6" s="3"/>
    </row>
    <row r="7" s="1" customFormat="1" ht="26" customHeight="1" spans="1:16365">
      <c r="A7" s="6">
        <v>5</v>
      </c>
      <c r="B7" s="6" t="str">
        <f>"赵文嘉"</f>
        <v>赵文嘉</v>
      </c>
      <c r="C7" s="6" t="s">
        <v>6</v>
      </c>
      <c r="D7" s="6" t="str">
        <f t="shared" si="0"/>
        <v>z2024385</v>
      </c>
      <c r="E7" s="6" t="s">
        <v>7</v>
      </c>
      <c r="XEK7" s="3"/>
    </row>
    <row r="8" s="1" customFormat="1" ht="26" customHeight="1" spans="1:16365">
      <c r="A8" s="6">
        <v>6</v>
      </c>
      <c r="B8" s="6" t="str">
        <f>"邓莲元"</f>
        <v>邓莲元</v>
      </c>
      <c r="C8" s="6" t="s">
        <v>6</v>
      </c>
      <c r="D8" s="6" t="str">
        <f t="shared" si="0"/>
        <v>z2024385</v>
      </c>
      <c r="E8" s="6" t="s">
        <v>7</v>
      </c>
      <c r="XEK8" s="3"/>
    </row>
    <row r="9" s="1" customFormat="1" ht="26" customHeight="1" spans="1:16365">
      <c r="A9" s="6">
        <v>7</v>
      </c>
      <c r="B9" s="6" t="str">
        <f>"卓婷婷"</f>
        <v>卓婷婷</v>
      </c>
      <c r="C9" s="6" t="s">
        <v>6</v>
      </c>
      <c r="D9" s="6" t="str">
        <f t="shared" si="0"/>
        <v>z2024385</v>
      </c>
      <c r="E9" s="6" t="s">
        <v>7</v>
      </c>
      <c r="XEK9" s="3"/>
    </row>
    <row r="10" s="1" customFormat="1" ht="26" customHeight="1" spans="1:16365">
      <c r="A10" s="6">
        <v>8</v>
      </c>
      <c r="B10" s="6" t="str">
        <f>"谭作瑜"</f>
        <v>谭作瑜</v>
      </c>
      <c r="C10" s="6" t="s">
        <v>6</v>
      </c>
      <c r="D10" s="6" t="str">
        <f t="shared" si="0"/>
        <v>z2024385</v>
      </c>
      <c r="E10" s="6" t="s">
        <v>7</v>
      </c>
      <c r="XEK10" s="3"/>
    </row>
    <row r="11" s="1" customFormat="1" ht="26" customHeight="1" spans="1:16365">
      <c r="A11" s="6">
        <v>9</v>
      </c>
      <c r="B11" s="6" t="str">
        <f>"李昀倩"</f>
        <v>李昀倩</v>
      </c>
      <c r="C11" s="6" t="s">
        <v>6</v>
      </c>
      <c r="D11" s="6" t="str">
        <f t="shared" ref="D11:D21" si="1">"z2024386"</f>
        <v>z2024386</v>
      </c>
      <c r="E11" s="6" t="s">
        <v>8</v>
      </c>
      <c r="XEK11" s="3"/>
    </row>
    <row r="12" s="1" customFormat="1" ht="26" customHeight="1" spans="1:16365">
      <c r="A12" s="6">
        <v>10</v>
      </c>
      <c r="B12" s="6" t="str">
        <f>"田景淳"</f>
        <v>田景淳</v>
      </c>
      <c r="C12" s="6" t="s">
        <v>6</v>
      </c>
      <c r="D12" s="6" t="str">
        <f t="shared" si="1"/>
        <v>z2024386</v>
      </c>
      <c r="E12" s="6" t="s">
        <v>8</v>
      </c>
      <c r="XEK12" s="3"/>
    </row>
    <row r="13" s="1" customFormat="1" ht="26" customHeight="1" spans="1:16365">
      <c r="A13" s="6">
        <v>11</v>
      </c>
      <c r="B13" s="6" t="str">
        <f>"韩雨茹"</f>
        <v>韩雨茹</v>
      </c>
      <c r="C13" s="6" t="s">
        <v>6</v>
      </c>
      <c r="D13" s="6" t="str">
        <f t="shared" si="1"/>
        <v>z2024386</v>
      </c>
      <c r="E13" s="6" t="s">
        <v>8</v>
      </c>
      <c r="XEK13" s="3"/>
    </row>
    <row r="14" s="1" customFormat="1" ht="26" customHeight="1" spans="1:16365">
      <c r="A14" s="6">
        <v>12</v>
      </c>
      <c r="B14" s="6" t="str">
        <f>"黄娅婷"</f>
        <v>黄娅婷</v>
      </c>
      <c r="C14" s="6" t="s">
        <v>6</v>
      </c>
      <c r="D14" s="6" t="str">
        <f t="shared" si="1"/>
        <v>z2024386</v>
      </c>
      <c r="E14" s="6" t="s">
        <v>8</v>
      </c>
      <c r="XEK14" s="3"/>
    </row>
    <row r="15" s="1" customFormat="1" ht="26" customHeight="1" spans="1:16365">
      <c r="A15" s="6">
        <v>13</v>
      </c>
      <c r="B15" s="6" t="str">
        <f>"刘杨"</f>
        <v>刘杨</v>
      </c>
      <c r="C15" s="6" t="s">
        <v>6</v>
      </c>
      <c r="D15" s="6" t="str">
        <f t="shared" si="1"/>
        <v>z2024386</v>
      </c>
      <c r="E15" s="6" t="s">
        <v>8</v>
      </c>
      <c r="XEK15" s="3"/>
    </row>
    <row r="16" s="1" customFormat="1" ht="26" customHeight="1" spans="1:16365">
      <c r="A16" s="6">
        <v>14</v>
      </c>
      <c r="B16" s="6" t="str">
        <f>"彭璐"</f>
        <v>彭璐</v>
      </c>
      <c r="C16" s="6" t="s">
        <v>6</v>
      </c>
      <c r="D16" s="6" t="str">
        <f t="shared" si="1"/>
        <v>z2024386</v>
      </c>
      <c r="E16" s="6" t="s">
        <v>8</v>
      </c>
      <c r="XEK16" s="3"/>
    </row>
    <row r="17" s="1" customFormat="1" ht="26" customHeight="1" spans="1:16365">
      <c r="A17" s="6">
        <v>15</v>
      </c>
      <c r="B17" s="6" t="str">
        <f>"王阳"</f>
        <v>王阳</v>
      </c>
      <c r="C17" s="6" t="s">
        <v>6</v>
      </c>
      <c r="D17" s="6" t="str">
        <f t="shared" si="1"/>
        <v>z2024386</v>
      </c>
      <c r="E17" s="6" t="s">
        <v>8</v>
      </c>
      <c r="XEK17" s="3"/>
    </row>
    <row r="18" s="1" customFormat="1" ht="26" customHeight="1" spans="1:16365">
      <c r="A18" s="6">
        <v>16</v>
      </c>
      <c r="B18" s="6" t="str">
        <f>"王胜姣"</f>
        <v>王胜姣</v>
      </c>
      <c r="C18" s="6" t="s">
        <v>6</v>
      </c>
      <c r="D18" s="6" t="str">
        <f t="shared" si="1"/>
        <v>z2024386</v>
      </c>
      <c r="E18" s="6" t="s">
        <v>8</v>
      </c>
      <c r="XEK18" s="3"/>
    </row>
    <row r="19" s="1" customFormat="1" ht="26" customHeight="1" spans="1:16365">
      <c r="A19" s="6">
        <v>17</v>
      </c>
      <c r="B19" s="6" t="str">
        <f>"肖大军"</f>
        <v>肖大军</v>
      </c>
      <c r="C19" s="6" t="s">
        <v>6</v>
      </c>
      <c r="D19" s="6" t="str">
        <f t="shared" si="1"/>
        <v>z2024386</v>
      </c>
      <c r="E19" s="6" t="s">
        <v>8</v>
      </c>
      <c r="XEK19" s="3"/>
    </row>
    <row r="20" s="1" customFormat="1" ht="26" customHeight="1" spans="1:16365">
      <c r="A20" s="6">
        <v>18</v>
      </c>
      <c r="B20" s="6" t="str">
        <f>"谢聪"</f>
        <v>谢聪</v>
      </c>
      <c r="C20" s="6" t="s">
        <v>6</v>
      </c>
      <c r="D20" s="6" t="str">
        <f t="shared" si="1"/>
        <v>z2024386</v>
      </c>
      <c r="E20" s="6" t="s">
        <v>8</v>
      </c>
      <c r="XEK20" s="3"/>
    </row>
    <row r="21" s="1" customFormat="1" ht="26" customHeight="1" spans="1:16365">
      <c r="A21" s="6">
        <v>19</v>
      </c>
      <c r="B21" s="6" t="str">
        <f>"向洁"</f>
        <v>向洁</v>
      </c>
      <c r="C21" s="6" t="s">
        <v>6</v>
      </c>
      <c r="D21" s="6" t="str">
        <f t="shared" si="1"/>
        <v>z2024386</v>
      </c>
      <c r="E21" s="6" t="s">
        <v>8</v>
      </c>
      <c r="XEK21" s="3"/>
    </row>
    <row r="22" s="1" customFormat="1" ht="26" customHeight="1" spans="1:16365">
      <c r="A22" s="6">
        <v>20</v>
      </c>
      <c r="B22" s="6" t="str">
        <f>"张孝艳"</f>
        <v>张孝艳</v>
      </c>
      <c r="C22" s="6" t="s">
        <v>6</v>
      </c>
      <c r="D22" s="6" t="str">
        <f t="shared" ref="D22:D32" si="2">"z2024387"</f>
        <v>z2024387</v>
      </c>
      <c r="E22" s="6" t="s">
        <v>9</v>
      </c>
      <c r="XEK22" s="3"/>
    </row>
    <row r="23" s="1" customFormat="1" ht="26" customHeight="1" spans="1:16365">
      <c r="A23" s="6">
        <v>21</v>
      </c>
      <c r="B23" s="6" t="str">
        <f>"孟令磊"</f>
        <v>孟令磊</v>
      </c>
      <c r="C23" s="6" t="s">
        <v>6</v>
      </c>
      <c r="D23" s="6" t="str">
        <f t="shared" si="2"/>
        <v>z2024387</v>
      </c>
      <c r="E23" s="6" t="s">
        <v>9</v>
      </c>
      <c r="XEK23" s="3"/>
    </row>
    <row r="24" s="1" customFormat="1" ht="26" customHeight="1" spans="1:16365">
      <c r="A24" s="6">
        <v>22</v>
      </c>
      <c r="B24" s="6" t="str">
        <f>"吴艳"</f>
        <v>吴艳</v>
      </c>
      <c r="C24" s="6" t="s">
        <v>6</v>
      </c>
      <c r="D24" s="6" t="str">
        <f t="shared" si="2"/>
        <v>z2024387</v>
      </c>
      <c r="E24" s="6" t="s">
        <v>9</v>
      </c>
      <c r="XEK24" s="3"/>
    </row>
    <row r="25" s="1" customFormat="1" ht="26" customHeight="1" spans="1:16365">
      <c r="A25" s="6">
        <v>23</v>
      </c>
      <c r="B25" s="6" t="str">
        <f>"彭莎莎"</f>
        <v>彭莎莎</v>
      </c>
      <c r="C25" s="6" t="s">
        <v>6</v>
      </c>
      <c r="D25" s="6" t="str">
        <f t="shared" si="2"/>
        <v>z2024387</v>
      </c>
      <c r="E25" s="6" t="s">
        <v>9</v>
      </c>
      <c r="XEK25" s="3"/>
    </row>
    <row r="26" s="1" customFormat="1" ht="26" customHeight="1" spans="1:16365">
      <c r="A26" s="6">
        <v>24</v>
      </c>
      <c r="B26" s="6" t="str">
        <f>"魏春艳"</f>
        <v>魏春艳</v>
      </c>
      <c r="C26" s="6" t="s">
        <v>6</v>
      </c>
      <c r="D26" s="6" t="str">
        <f t="shared" si="2"/>
        <v>z2024387</v>
      </c>
      <c r="E26" s="6" t="s">
        <v>9</v>
      </c>
      <c r="XEK26" s="3"/>
    </row>
    <row r="27" s="1" customFormat="1" ht="26" customHeight="1" spans="1:16365">
      <c r="A27" s="6">
        <v>25</v>
      </c>
      <c r="B27" s="6" t="str">
        <f>"罗晶"</f>
        <v>罗晶</v>
      </c>
      <c r="C27" s="6" t="s">
        <v>6</v>
      </c>
      <c r="D27" s="6" t="str">
        <f t="shared" si="2"/>
        <v>z2024387</v>
      </c>
      <c r="E27" s="6" t="s">
        <v>9</v>
      </c>
      <c r="XEK27" s="3"/>
    </row>
    <row r="28" s="1" customFormat="1" ht="26" customHeight="1" spans="1:16365">
      <c r="A28" s="6">
        <v>26</v>
      </c>
      <c r="B28" s="6" t="str">
        <f>"张燕"</f>
        <v>张燕</v>
      </c>
      <c r="C28" s="6" t="s">
        <v>6</v>
      </c>
      <c r="D28" s="6" t="str">
        <f t="shared" si="2"/>
        <v>z2024387</v>
      </c>
      <c r="E28" s="6" t="s">
        <v>9</v>
      </c>
      <c r="XEK28" s="3"/>
    </row>
    <row r="29" s="1" customFormat="1" ht="26" customHeight="1" spans="1:16365">
      <c r="A29" s="6">
        <v>27</v>
      </c>
      <c r="B29" s="6" t="str">
        <f>"邓好然"</f>
        <v>邓好然</v>
      </c>
      <c r="C29" s="6" t="s">
        <v>6</v>
      </c>
      <c r="D29" s="6" t="str">
        <f t="shared" si="2"/>
        <v>z2024387</v>
      </c>
      <c r="E29" s="6" t="s">
        <v>9</v>
      </c>
      <c r="XEK29" s="3"/>
    </row>
    <row r="30" s="1" customFormat="1" ht="26" customHeight="1" spans="1:16365">
      <c r="A30" s="6">
        <v>28</v>
      </c>
      <c r="B30" s="6" t="str">
        <f>"张澳牒"</f>
        <v>张澳牒</v>
      </c>
      <c r="C30" s="6" t="s">
        <v>6</v>
      </c>
      <c r="D30" s="6" t="str">
        <f t="shared" si="2"/>
        <v>z2024387</v>
      </c>
      <c r="E30" s="6" t="s">
        <v>9</v>
      </c>
      <c r="XEK30" s="3"/>
    </row>
    <row r="31" s="1" customFormat="1" ht="26" customHeight="1" spans="1:16365">
      <c r="A31" s="6">
        <v>29</v>
      </c>
      <c r="B31" s="6" t="str">
        <f>"王兴平"</f>
        <v>王兴平</v>
      </c>
      <c r="C31" s="6" t="s">
        <v>6</v>
      </c>
      <c r="D31" s="6" t="str">
        <f t="shared" si="2"/>
        <v>z2024387</v>
      </c>
      <c r="E31" s="6" t="s">
        <v>9</v>
      </c>
      <c r="XEK31" s="3"/>
    </row>
    <row r="32" s="1" customFormat="1" ht="26" customHeight="1" spans="1:16365">
      <c r="A32" s="6">
        <v>30</v>
      </c>
      <c r="B32" s="6" t="str">
        <f>"向芳"</f>
        <v>向芳</v>
      </c>
      <c r="C32" s="6" t="s">
        <v>6</v>
      </c>
      <c r="D32" s="6" t="str">
        <f t="shared" si="2"/>
        <v>z2024387</v>
      </c>
      <c r="E32" s="6" t="s">
        <v>9</v>
      </c>
      <c r="XEK32" s="3"/>
    </row>
    <row r="33" s="1" customFormat="1" ht="26" customHeight="1" spans="1:16365">
      <c r="A33" s="6">
        <v>31</v>
      </c>
      <c r="B33" s="6" t="str">
        <f>"胡冬"</f>
        <v>胡冬</v>
      </c>
      <c r="C33" s="6" t="s">
        <v>6</v>
      </c>
      <c r="D33" s="6" t="str">
        <f>"z2024388"</f>
        <v>z2024388</v>
      </c>
      <c r="E33" s="6" t="s">
        <v>10</v>
      </c>
      <c r="XEK33" s="3"/>
    </row>
    <row r="34" s="1" customFormat="1" ht="26" customHeight="1" spans="1:16365">
      <c r="A34" s="6">
        <v>32</v>
      </c>
      <c r="B34" s="6" t="str">
        <f>"谭林"</f>
        <v>谭林</v>
      </c>
      <c r="C34" s="6" t="s">
        <v>6</v>
      </c>
      <c r="D34" s="6" t="str">
        <f>"z2024388"</f>
        <v>z2024388</v>
      </c>
      <c r="E34" s="6" t="s">
        <v>10</v>
      </c>
      <c r="XEK34" s="3"/>
    </row>
    <row r="35" s="1" customFormat="1" ht="26" customHeight="1" spans="1:16365">
      <c r="A35" s="6">
        <v>33</v>
      </c>
      <c r="B35" s="6" t="str">
        <f>"赵尉池"</f>
        <v>赵尉池</v>
      </c>
      <c r="C35" s="6" t="s">
        <v>6</v>
      </c>
      <c r="D35" s="6" t="str">
        <f>"z2024388"</f>
        <v>z2024388</v>
      </c>
      <c r="E35" s="6" t="s">
        <v>10</v>
      </c>
      <c r="XEK35" s="3"/>
    </row>
    <row r="36" s="1" customFormat="1" ht="26" customHeight="1" spans="1:16365">
      <c r="A36" s="6">
        <v>34</v>
      </c>
      <c r="B36" s="6" t="str">
        <f>"包珊"</f>
        <v>包珊</v>
      </c>
      <c r="C36" s="6" t="s">
        <v>6</v>
      </c>
      <c r="D36" s="6" t="str">
        <f>"z2024388"</f>
        <v>z2024388</v>
      </c>
      <c r="E36" s="6" t="s">
        <v>10</v>
      </c>
      <c r="XEK36" s="3"/>
    </row>
    <row r="37" s="1" customFormat="1" ht="26" customHeight="1" spans="1:16365">
      <c r="A37" s="6">
        <v>35</v>
      </c>
      <c r="B37" s="6" t="str">
        <f>"戚远洋"</f>
        <v>戚远洋</v>
      </c>
      <c r="C37" s="6" t="s">
        <v>6</v>
      </c>
      <c r="D37" s="6" t="str">
        <f>"z2024388"</f>
        <v>z2024388</v>
      </c>
      <c r="E37" s="6" t="s">
        <v>10</v>
      </c>
      <c r="XEK37" s="3"/>
    </row>
    <row r="38" s="1" customFormat="1" ht="26" customHeight="1" spans="1:16365">
      <c r="A38" s="6">
        <v>36</v>
      </c>
      <c r="B38" s="6" t="str">
        <f>"田彩平"</f>
        <v>田彩平</v>
      </c>
      <c r="C38" s="6" t="s">
        <v>6</v>
      </c>
      <c r="D38" s="6" t="str">
        <f t="shared" ref="D38:D44" si="3">"z2024389"</f>
        <v>z2024389</v>
      </c>
      <c r="E38" s="6" t="s">
        <v>11</v>
      </c>
      <c r="XEK38" s="3"/>
    </row>
    <row r="39" s="1" customFormat="1" ht="26" customHeight="1" spans="1:16365">
      <c r="A39" s="6">
        <v>37</v>
      </c>
      <c r="B39" s="6" t="str">
        <f>"陈丹"</f>
        <v>陈丹</v>
      </c>
      <c r="C39" s="6" t="s">
        <v>6</v>
      </c>
      <c r="D39" s="6" t="str">
        <f t="shared" si="3"/>
        <v>z2024389</v>
      </c>
      <c r="E39" s="6" t="s">
        <v>11</v>
      </c>
      <c r="XEK39" s="3"/>
    </row>
    <row r="40" s="1" customFormat="1" ht="26" customHeight="1" spans="1:16365">
      <c r="A40" s="6">
        <v>38</v>
      </c>
      <c r="B40" s="6" t="str">
        <f>"林艺"</f>
        <v>林艺</v>
      </c>
      <c r="C40" s="6" t="s">
        <v>6</v>
      </c>
      <c r="D40" s="6" t="str">
        <f t="shared" si="3"/>
        <v>z2024389</v>
      </c>
      <c r="E40" s="6" t="s">
        <v>11</v>
      </c>
      <c r="XEK40" s="3"/>
    </row>
    <row r="41" s="1" customFormat="1" ht="26" customHeight="1" spans="1:16365">
      <c r="A41" s="6">
        <v>39</v>
      </c>
      <c r="B41" s="6" t="str">
        <f>"张琨林"</f>
        <v>张琨林</v>
      </c>
      <c r="C41" s="6" t="s">
        <v>6</v>
      </c>
      <c r="D41" s="6" t="str">
        <f t="shared" si="3"/>
        <v>z2024389</v>
      </c>
      <c r="E41" s="6" t="s">
        <v>11</v>
      </c>
      <c r="XEK41" s="3"/>
    </row>
    <row r="42" s="1" customFormat="1" ht="26" customHeight="1" spans="1:16365">
      <c r="A42" s="6">
        <v>40</v>
      </c>
      <c r="B42" s="6" t="str">
        <f>"谭慧芯"</f>
        <v>谭慧芯</v>
      </c>
      <c r="C42" s="6" t="s">
        <v>6</v>
      </c>
      <c r="D42" s="6" t="str">
        <f t="shared" si="3"/>
        <v>z2024389</v>
      </c>
      <c r="E42" s="6" t="s">
        <v>11</v>
      </c>
      <c r="XEK42" s="3"/>
    </row>
    <row r="43" s="1" customFormat="1" ht="26" customHeight="1" spans="1:16365">
      <c r="A43" s="6">
        <v>41</v>
      </c>
      <c r="B43" s="6" t="str">
        <f>"田琼"</f>
        <v>田琼</v>
      </c>
      <c r="C43" s="6" t="s">
        <v>6</v>
      </c>
      <c r="D43" s="6" t="str">
        <f t="shared" si="3"/>
        <v>z2024389</v>
      </c>
      <c r="E43" s="6" t="s">
        <v>11</v>
      </c>
      <c r="XEK43" s="3"/>
    </row>
    <row r="44" s="1" customFormat="1" ht="26" customHeight="1" spans="1:16365">
      <c r="A44" s="6">
        <v>42</v>
      </c>
      <c r="B44" s="6" t="str">
        <f>"唐瑶瑶"</f>
        <v>唐瑶瑶</v>
      </c>
      <c r="C44" s="6" t="s">
        <v>6</v>
      </c>
      <c r="D44" s="6" t="str">
        <f t="shared" si="3"/>
        <v>z2024389</v>
      </c>
      <c r="E44" s="6" t="s">
        <v>11</v>
      </c>
      <c r="XEK44" s="3"/>
    </row>
    <row r="45" s="1" customFormat="1" ht="26" customHeight="1" spans="1:16365">
      <c r="A45" s="6">
        <v>43</v>
      </c>
      <c r="B45" s="6" t="str">
        <f>"尹秋华"</f>
        <v>尹秋华</v>
      </c>
      <c r="C45" s="6" t="s">
        <v>12</v>
      </c>
      <c r="D45" s="6" t="str">
        <f t="shared" ref="D45:D81" si="4">"z2024390"</f>
        <v>z2024390</v>
      </c>
      <c r="E45" s="7" t="s">
        <v>13</v>
      </c>
      <c r="XEK45" s="3"/>
    </row>
    <row r="46" s="1" customFormat="1" ht="26" customHeight="1" spans="1:16365">
      <c r="A46" s="6">
        <v>44</v>
      </c>
      <c r="B46" s="6" t="str">
        <f>"杨川"</f>
        <v>杨川</v>
      </c>
      <c r="C46" s="6" t="s">
        <v>12</v>
      </c>
      <c r="D46" s="6" t="str">
        <f t="shared" si="4"/>
        <v>z2024390</v>
      </c>
      <c r="E46" s="6" t="s">
        <v>13</v>
      </c>
      <c r="XEK46" s="3"/>
    </row>
    <row r="47" s="1" customFormat="1" ht="26" customHeight="1" spans="1:16365">
      <c r="A47" s="6">
        <v>45</v>
      </c>
      <c r="B47" s="6" t="str">
        <f>"李治国"</f>
        <v>李治国</v>
      </c>
      <c r="C47" s="6" t="s">
        <v>12</v>
      </c>
      <c r="D47" s="6" t="str">
        <f t="shared" si="4"/>
        <v>z2024390</v>
      </c>
      <c r="E47" s="6" t="s">
        <v>13</v>
      </c>
      <c r="XEK47" s="3"/>
    </row>
    <row r="48" s="1" customFormat="1" ht="26" customHeight="1" spans="1:16365">
      <c r="A48" s="6">
        <v>46</v>
      </c>
      <c r="B48" s="6" t="str">
        <f>"王发"</f>
        <v>王发</v>
      </c>
      <c r="C48" s="6" t="s">
        <v>12</v>
      </c>
      <c r="D48" s="6" t="str">
        <f t="shared" si="4"/>
        <v>z2024390</v>
      </c>
      <c r="E48" s="6" t="s">
        <v>13</v>
      </c>
      <c r="XEK48" s="3"/>
    </row>
    <row r="49" s="1" customFormat="1" ht="26" customHeight="1" spans="1:16365">
      <c r="A49" s="6">
        <v>47</v>
      </c>
      <c r="B49" s="6" t="str">
        <f>"张振"</f>
        <v>张振</v>
      </c>
      <c r="C49" s="6" t="s">
        <v>12</v>
      </c>
      <c r="D49" s="6" t="str">
        <f t="shared" si="4"/>
        <v>z2024390</v>
      </c>
      <c r="E49" s="6" t="s">
        <v>13</v>
      </c>
      <c r="XEK49" s="3"/>
    </row>
    <row r="50" s="1" customFormat="1" ht="26" customHeight="1" spans="1:16365">
      <c r="A50" s="6">
        <v>48</v>
      </c>
      <c r="B50" s="6" t="str">
        <f>"曾国顺"</f>
        <v>曾国顺</v>
      </c>
      <c r="C50" s="6" t="s">
        <v>12</v>
      </c>
      <c r="D50" s="6" t="str">
        <f t="shared" si="4"/>
        <v>z2024390</v>
      </c>
      <c r="E50" s="6" t="s">
        <v>13</v>
      </c>
      <c r="XEK50" s="3"/>
    </row>
    <row r="51" s="1" customFormat="1" ht="26" customHeight="1" spans="1:16365">
      <c r="A51" s="6">
        <v>49</v>
      </c>
      <c r="B51" s="6" t="str">
        <f>"谭伟"</f>
        <v>谭伟</v>
      </c>
      <c r="C51" s="6" t="s">
        <v>12</v>
      </c>
      <c r="D51" s="6" t="str">
        <f t="shared" si="4"/>
        <v>z2024390</v>
      </c>
      <c r="E51" s="6" t="s">
        <v>13</v>
      </c>
      <c r="XEK51" s="3"/>
    </row>
    <row r="52" s="1" customFormat="1" ht="26" customHeight="1" spans="1:16365">
      <c r="A52" s="6">
        <v>50</v>
      </c>
      <c r="B52" s="6" t="str">
        <f>"汪洋"</f>
        <v>汪洋</v>
      </c>
      <c r="C52" s="6" t="s">
        <v>12</v>
      </c>
      <c r="D52" s="6" t="str">
        <f t="shared" si="4"/>
        <v>z2024390</v>
      </c>
      <c r="E52" s="6" t="s">
        <v>13</v>
      </c>
      <c r="XEK52" s="3"/>
    </row>
    <row r="53" s="1" customFormat="1" ht="26" customHeight="1" spans="1:16365">
      <c r="A53" s="6">
        <v>51</v>
      </c>
      <c r="B53" s="6" t="str">
        <f>"黄大权"</f>
        <v>黄大权</v>
      </c>
      <c r="C53" s="6" t="s">
        <v>12</v>
      </c>
      <c r="D53" s="6" t="str">
        <f t="shared" si="4"/>
        <v>z2024390</v>
      </c>
      <c r="E53" s="6" t="s">
        <v>13</v>
      </c>
      <c r="XEK53" s="3"/>
    </row>
    <row r="54" s="1" customFormat="1" ht="26" customHeight="1" spans="1:16365">
      <c r="A54" s="6">
        <v>52</v>
      </c>
      <c r="B54" s="6" t="str">
        <f>"段华平"</f>
        <v>段华平</v>
      </c>
      <c r="C54" s="6" t="s">
        <v>12</v>
      </c>
      <c r="D54" s="6" t="str">
        <f t="shared" si="4"/>
        <v>z2024390</v>
      </c>
      <c r="E54" s="6" t="s">
        <v>13</v>
      </c>
      <c r="XEK54" s="3"/>
    </row>
    <row r="55" s="1" customFormat="1" ht="26" customHeight="1" spans="1:16365">
      <c r="A55" s="6">
        <v>53</v>
      </c>
      <c r="B55" s="6" t="str">
        <f>"黄祉驭"</f>
        <v>黄祉驭</v>
      </c>
      <c r="C55" s="6" t="s">
        <v>12</v>
      </c>
      <c r="D55" s="6" t="str">
        <f t="shared" si="4"/>
        <v>z2024390</v>
      </c>
      <c r="E55" s="6" t="s">
        <v>13</v>
      </c>
      <c r="XEK55" s="3"/>
    </row>
    <row r="56" s="1" customFormat="1" ht="26" customHeight="1" spans="1:16365">
      <c r="A56" s="6">
        <v>54</v>
      </c>
      <c r="B56" s="6" t="str">
        <f>"何儆"</f>
        <v>何儆</v>
      </c>
      <c r="C56" s="6" t="s">
        <v>12</v>
      </c>
      <c r="D56" s="6" t="str">
        <f t="shared" si="4"/>
        <v>z2024390</v>
      </c>
      <c r="E56" s="6" t="s">
        <v>13</v>
      </c>
      <c r="XEK56" s="3"/>
    </row>
    <row r="57" s="1" customFormat="1" ht="26" customHeight="1" spans="1:16365">
      <c r="A57" s="6">
        <v>55</v>
      </c>
      <c r="B57" s="6" t="str">
        <f>"朱治睿"</f>
        <v>朱治睿</v>
      </c>
      <c r="C57" s="6" t="s">
        <v>12</v>
      </c>
      <c r="D57" s="6" t="str">
        <f t="shared" si="4"/>
        <v>z2024390</v>
      </c>
      <c r="E57" s="6" t="s">
        <v>13</v>
      </c>
      <c r="XEK57" s="3"/>
    </row>
    <row r="58" s="1" customFormat="1" ht="26" customHeight="1" spans="1:16365">
      <c r="A58" s="6">
        <v>56</v>
      </c>
      <c r="B58" s="6" t="str">
        <f>"向志华"</f>
        <v>向志华</v>
      </c>
      <c r="C58" s="6" t="s">
        <v>12</v>
      </c>
      <c r="D58" s="6" t="str">
        <f t="shared" si="4"/>
        <v>z2024390</v>
      </c>
      <c r="E58" s="6" t="s">
        <v>13</v>
      </c>
      <c r="XEK58" s="3"/>
    </row>
    <row r="59" s="1" customFormat="1" ht="26" customHeight="1" spans="1:16365">
      <c r="A59" s="6">
        <v>57</v>
      </c>
      <c r="B59" s="6" t="str">
        <f>"郑天佳"</f>
        <v>郑天佳</v>
      </c>
      <c r="C59" s="6" t="s">
        <v>12</v>
      </c>
      <c r="D59" s="6" t="str">
        <f t="shared" si="4"/>
        <v>z2024390</v>
      </c>
      <c r="E59" s="6" t="s">
        <v>13</v>
      </c>
      <c r="XEK59" s="3"/>
    </row>
    <row r="60" s="1" customFormat="1" ht="26" customHeight="1" spans="1:16365">
      <c r="A60" s="6">
        <v>58</v>
      </c>
      <c r="B60" s="6" t="str">
        <f>"周发乾"</f>
        <v>周发乾</v>
      </c>
      <c r="C60" s="6" t="s">
        <v>12</v>
      </c>
      <c r="D60" s="6" t="str">
        <f t="shared" si="4"/>
        <v>z2024390</v>
      </c>
      <c r="E60" s="6" t="s">
        <v>13</v>
      </c>
      <c r="XEK60" s="3"/>
    </row>
    <row r="61" s="1" customFormat="1" ht="26" customHeight="1" spans="1:16365">
      <c r="A61" s="6">
        <v>59</v>
      </c>
      <c r="B61" s="6" t="str">
        <f>"李俊邑"</f>
        <v>李俊邑</v>
      </c>
      <c r="C61" s="6" t="s">
        <v>12</v>
      </c>
      <c r="D61" s="6" t="str">
        <f t="shared" si="4"/>
        <v>z2024390</v>
      </c>
      <c r="E61" s="6" t="s">
        <v>13</v>
      </c>
      <c r="XEK61" s="3"/>
    </row>
    <row r="62" s="1" customFormat="1" ht="26" customHeight="1" spans="1:16365">
      <c r="A62" s="6">
        <v>60</v>
      </c>
      <c r="B62" s="6" t="str">
        <f>"向宵炜"</f>
        <v>向宵炜</v>
      </c>
      <c r="C62" s="6" t="s">
        <v>12</v>
      </c>
      <c r="D62" s="6" t="str">
        <f t="shared" si="4"/>
        <v>z2024390</v>
      </c>
      <c r="E62" s="6" t="s">
        <v>13</v>
      </c>
      <c r="XEK62" s="3"/>
    </row>
    <row r="63" s="1" customFormat="1" ht="26" customHeight="1" spans="1:16365">
      <c r="A63" s="6">
        <v>61</v>
      </c>
      <c r="B63" s="6" t="str">
        <f>"周克垒"</f>
        <v>周克垒</v>
      </c>
      <c r="C63" s="6" t="s">
        <v>12</v>
      </c>
      <c r="D63" s="6" t="str">
        <f t="shared" si="4"/>
        <v>z2024390</v>
      </c>
      <c r="E63" s="6" t="s">
        <v>13</v>
      </c>
      <c r="XEK63" s="3"/>
    </row>
    <row r="64" s="1" customFormat="1" ht="26" customHeight="1" spans="1:16365">
      <c r="A64" s="6">
        <v>62</v>
      </c>
      <c r="B64" s="6" t="str">
        <f>"赵灿"</f>
        <v>赵灿</v>
      </c>
      <c r="C64" s="6" t="s">
        <v>12</v>
      </c>
      <c r="D64" s="6" t="str">
        <f t="shared" si="4"/>
        <v>z2024390</v>
      </c>
      <c r="E64" s="6" t="s">
        <v>13</v>
      </c>
      <c r="XEK64" s="3"/>
    </row>
    <row r="65" s="1" customFormat="1" ht="26" customHeight="1" spans="1:16365">
      <c r="A65" s="6">
        <v>63</v>
      </c>
      <c r="B65" s="6" t="str">
        <f>"杨岸泽"</f>
        <v>杨岸泽</v>
      </c>
      <c r="C65" s="6" t="s">
        <v>12</v>
      </c>
      <c r="D65" s="6" t="str">
        <f t="shared" si="4"/>
        <v>z2024390</v>
      </c>
      <c r="E65" s="6" t="s">
        <v>13</v>
      </c>
      <c r="XEK65" s="3"/>
    </row>
    <row r="66" s="1" customFormat="1" ht="26" customHeight="1" spans="1:16365">
      <c r="A66" s="6">
        <v>64</v>
      </c>
      <c r="B66" s="6" t="str">
        <f>"黄言"</f>
        <v>黄言</v>
      </c>
      <c r="C66" s="6" t="s">
        <v>12</v>
      </c>
      <c r="D66" s="6" t="str">
        <f t="shared" si="4"/>
        <v>z2024390</v>
      </c>
      <c r="E66" s="6" t="s">
        <v>13</v>
      </c>
      <c r="XEK66" s="3"/>
    </row>
    <row r="67" s="1" customFormat="1" ht="26" customHeight="1" spans="1:16365">
      <c r="A67" s="6">
        <v>65</v>
      </c>
      <c r="B67" s="6" t="str">
        <f>"黄运"</f>
        <v>黄运</v>
      </c>
      <c r="C67" s="6" t="s">
        <v>12</v>
      </c>
      <c r="D67" s="6" t="str">
        <f t="shared" si="4"/>
        <v>z2024390</v>
      </c>
      <c r="E67" s="6" t="s">
        <v>13</v>
      </c>
      <c r="XEK67" s="3"/>
    </row>
    <row r="68" s="1" customFormat="1" ht="26" customHeight="1" spans="1:16365">
      <c r="A68" s="6">
        <v>66</v>
      </c>
      <c r="B68" s="6" t="str">
        <f>"杨蒗"</f>
        <v>杨蒗</v>
      </c>
      <c r="C68" s="6" t="s">
        <v>12</v>
      </c>
      <c r="D68" s="6" t="str">
        <f t="shared" si="4"/>
        <v>z2024390</v>
      </c>
      <c r="E68" s="6" t="s">
        <v>13</v>
      </c>
      <c r="XEK68" s="3"/>
    </row>
    <row r="69" s="1" customFormat="1" ht="26" customHeight="1" spans="1:16365">
      <c r="A69" s="6">
        <v>67</v>
      </c>
      <c r="B69" s="6" t="str">
        <f>"石雕"</f>
        <v>石雕</v>
      </c>
      <c r="C69" s="6" t="s">
        <v>12</v>
      </c>
      <c r="D69" s="6" t="str">
        <f t="shared" si="4"/>
        <v>z2024390</v>
      </c>
      <c r="E69" s="6" t="s">
        <v>13</v>
      </c>
      <c r="XEK69" s="3"/>
    </row>
    <row r="70" s="1" customFormat="1" ht="26" customHeight="1" spans="1:16365">
      <c r="A70" s="6">
        <v>68</v>
      </c>
      <c r="B70" s="6" t="str">
        <f>"孙鹏"</f>
        <v>孙鹏</v>
      </c>
      <c r="C70" s="6" t="s">
        <v>12</v>
      </c>
      <c r="D70" s="6" t="str">
        <f t="shared" si="4"/>
        <v>z2024390</v>
      </c>
      <c r="E70" s="6" t="s">
        <v>13</v>
      </c>
      <c r="XEK70" s="3"/>
    </row>
    <row r="71" s="1" customFormat="1" ht="26" customHeight="1" spans="1:16365">
      <c r="A71" s="6">
        <v>69</v>
      </c>
      <c r="B71" s="6" t="str">
        <f>"杨书惠"</f>
        <v>杨书惠</v>
      </c>
      <c r="C71" s="6" t="s">
        <v>12</v>
      </c>
      <c r="D71" s="6" t="str">
        <f t="shared" si="4"/>
        <v>z2024390</v>
      </c>
      <c r="E71" s="6" t="s">
        <v>13</v>
      </c>
      <c r="XEK71" s="3"/>
    </row>
    <row r="72" s="1" customFormat="1" ht="26" customHeight="1" spans="1:16365">
      <c r="A72" s="6">
        <v>70</v>
      </c>
      <c r="B72" s="6" t="str">
        <f>"邓正军"</f>
        <v>邓正军</v>
      </c>
      <c r="C72" s="6" t="s">
        <v>12</v>
      </c>
      <c r="D72" s="6" t="str">
        <f t="shared" si="4"/>
        <v>z2024390</v>
      </c>
      <c r="E72" s="6" t="s">
        <v>13</v>
      </c>
      <c r="XEK72" s="3"/>
    </row>
    <row r="73" s="1" customFormat="1" ht="26" customHeight="1" spans="1:16365">
      <c r="A73" s="6">
        <v>71</v>
      </c>
      <c r="B73" s="6" t="str">
        <f>"李尚坤"</f>
        <v>李尚坤</v>
      </c>
      <c r="C73" s="6" t="s">
        <v>12</v>
      </c>
      <c r="D73" s="6" t="str">
        <f t="shared" si="4"/>
        <v>z2024390</v>
      </c>
      <c r="E73" s="6" t="s">
        <v>13</v>
      </c>
      <c r="XEK73" s="3"/>
    </row>
    <row r="74" s="1" customFormat="1" ht="26" customHeight="1" spans="1:16365">
      <c r="A74" s="6">
        <v>72</v>
      </c>
      <c r="B74" s="6" t="str">
        <f>"吕濛玺"</f>
        <v>吕濛玺</v>
      </c>
      <c r="C74" s="6" t="s">
        <v>12</v>
      </c>
      <c r="D74" s="6" t="str">
        <f t="shared" si="4"/>
        <v>z2024390</v>
      </c>
      <c r="E74" s="6" t="s">
        <v>13</v>
      </c>
      <c r="XEK74" s="3"/>
    </row>
    <row r="75" s="1" customFormat="1" ht="26" customHeight="1" spans="1:16365">
      <c r="A75" s="6">
        <v>73</v>
      </c>
      <c r="B75" s="6" t="str">
        <f>"谢澳"</f>
        <v>谢澳</v>
      </c>
      <c r="C75" s="6" t="s">
        <v>12</v>
      </c>
      <c r="D75" s="6" t="str">
        <f t="shared" si="4"/>
        <v>z2024390</v>
      </c>
      <c r="E75" s="6" t="s">
        <v>13</v>
      </c>
      <c r="XEK75" s="3"/>
    </row>
    <row r="76" s="1" customFormat="1" ht="26" customHeight="1" spans="1:16365">
      <c r="A76" s="6">
        <v>74</v>
      </c>
      <c r="B76" s="6" t="str">
        <f>"陈国兴"</f>
        <v>陈国兴</v>
      </c>
      <c r="C76" s="6" t="s">
        <v>12</v>
      </c>
      <c r="D76" s="6" t="str">
        <f t="shared" si="4"/>
        <v>z2024390</v>
      </c>
      <c r="E76" s="6" t="s">
        <v>13</v>
      </c>
      <c r="XEK76" s="3"/>
    </row>
    <row r="77" s="1" customFormat="1" ht="26" customHeight="1" spans="1:16365">
      <c r="A77" s="6">
        <v>75</v>
      </c>
      <c r="B77" s="6" t="str">
        <f>"张瑞科"</f>
        <v>张瑞科</v>
      </c>
      <c r="C77" s="6" t="s">
        <v>12</v>
      </c>
      <c r="D77" s="6" t="str">
        <f t="shared" si="4"/>
        <v>z2024390</v>
      </c>
      <c r="E77" s="6" t="s">
        <v>13</v>
      </c>
      <c r="XEK77" s="3"/>
    </row>
    <row r="78" s="1" customFormat="1" ht="26" customHeight="1" spans="1:16365">
      <c r="A78" s="6">
        <v>76</v>
      </c>
      <c r="B78" s="6" t="str">
        <f>"肖仪"</f>
        <v>肖仪</v>
      </c>
      <c r="C78" s="6" t="s">
        <v>12</v>
      </c>
      <c r="D78" s="6" t="str">
        <f t="shared" si="4"/>
        <v>z2024390</v>
      </c>
      <c r="E78" s="6" t="s">
        <v>13</v>
      </c>
      <c r="XEK78" s="3"/>
    </row>
    <row r="79" s="1" customFormat="1" ht="26" customHeight="1" spans="1:16365">
      <c r="A79" s="6">
        <v>77</v>
      </c>
      <c r="B79" s="6" t="str">
        <f>"华越"</f>
        <v>华越</v>
      </c>
      <c r="C79" s="6" t="s">
        <v>12</v>
      </c>
      <c r="D79" s="6" t="str">
        <f t="shared" si="4"/>
        <v>z2024390</v>
      </c>
      <c r="E79" s="6" t="s">
        <v>13</v>
      </c>
      <c r="XEK79" s="3"/>
    </row>
    <row r="80" s="1" customFormat="1" ht="26" customHeight="1" spans="1:16365">
      <c r="A80" s="6">
        <v>78</v>
      </c>
      <c r="B80" s="6" t="str">
        <f>"杨艳容"</f>
        <v>杨艳容</v>
      </c>
      <c r="C80" s="6" t="s">
        <v>12</v>
      </c>
      <c r="D80" s="6" t="str">
        <f t="shared" si="4"/>
        <v>z2024390</v>
      </c>
      <c r="E80" s="6" t="s">
        <v>13</v>
      </c>
      <c r="XEK80" s="3"/>
    </row>
    <row r="81" s="1" customFormat="1" ht="26" customHeight="1" spans="1:16365">
      <c r="A81" s="6">
        <v>79</v>
      </c>
      <c r="B81" s="6" t="str">
        <f>"张林"</f>
        <v>张林</v>
      </c>
      <c r="C81" s="6" t="s">
        <v>12</v>
      </c>
      <c r="D81" s="6" t="str">
        <f t="shared" si="4"/>
        <v>z2024390</v>
      </c>
      <c r="E81" s="6" t="s">
        <v>13</v>
      </c>
      <c r="XEK81" s="3"/>
    </row>
    <row r="82" s="1" customFormat="1" ht="26" customHeight="1" spans="1:16365">
      <c r="A82" s="6">
        <v>80</v>
      </c>
      <c r="B82" s="6" t="str">
        <f>"宁玲"</f>
        <v>宁玲</v>
      </c>
      <c r="C82" s="6" t="s">
        <v>12</v>
      </c>
      <c r="D82" s="6" t="str">
        <f t="shared" ref="D82:D106" si="5">"z2024391"</f>
        <v>z2024391</v>
      </c>
      <c r="E82" s="6" t="s">
        <v>14</v>
      </c>
      <c r="XEK82" s="3"/>
    </row>
    <row r="83" s="1" customFormat="1" ht="26" customHeight="1" spans="1:16365">
      <c r="A83" s="6">
        <v>81</v>
      </c>
      <c r="B83" s="6" t="str">
        <f>"黄冠杰"</f>
        <v>黄冠杰</v>
      </c>
      <c r="C83" s="6" t="s">
        <v>12</v>
      </c>
      <c r="D83" s="6" t="str">
        <f t="shared" si="5"/>
        <v>z2024391</v>
      </c>
      <c r="E83" s="6" t="s">
        <v>14</v>
      </c>
      <c r="XEK83" s="3"/>
    </row>
    <row r="84" s="1" customFormat="1" ht="26" customHeight="1" spans="1:16365">
      <c r="A84" s="6">
        <v>82</v>
      </c>
      <c r="B84" s="6" t="str">
        <f>"滕桢"</f>
        <v>滕桢</v>
      </c>
      <c r="C84" s="6" t="s">
        <v>12</v>
      </c>
      <c r="D84" s="6" t="str">
        <f t="shared" si="5"/>
        <v>z2024391</v>
      </c>
      <c r="E84" s="6" t="s">
        <v>14</v>
      </c>
      <c r="XEK84" s="3"/>
    </row>
    <row r="85" s="1" customFormat="1" ht="26" customHeight="1" spans="1:16365">
      <c r="A85" s="6">
        <v>83</v>
      </c>
      <c r="B85" s="6" t="str">
        <f>"潘沥"</f>
        <v>潘沥</v>
      </c>
      <c r="C85" s="6" t="s">
        <v>12</v>
      </c>
      <c r="D85" s="6" t="str">
        <f t="shared" si="5"/>
        <v>z2024391</v>
      </c>
      <c r="E85" s="6" t="s">
        <v>14</v>
      </c>
      <c r="XEK85" s="3"/>
    </row>
    <row r="86" s="1" customFormat="1" ht="26" customHeight="1" spans="1:16365">
      <c r="A86" s="6">
        <v>84</v>
      </c>
      <c r="B86" s="6" t="str">
        <f>"陈阳"</f>
        <v>陈阳</v>
      </c>
      <c r="C86" s="6" t="s">
        <v>12</v>
      </c>
      <c r="D86" s="6" t="str">
        <f t="shared" si="5"/>
        <v>z2024391</v>
      </c>
      <c r="E86" s="6" t="s">
        <v>14</v>
      </c>
      <c r="XEK86" s="3"/>
    </row>
    <row r="87" s="1" customFormat="1" ht="26" customHeight="1" spans="1:16365">
      <c r="A87" s="6">
        <v>85</v>
      </c>
      <c r="B87" s="6" t="str">
        <f>"田玉珍"</f>
        <v>田玉珍</v>
      </c>
      <c r="C87" s="6" t="s">
        <v>12</v>
      </c>
      <c r="D87" s="6" t="str">
        <f t="shared" si="5"/>
        <v>z2024391</v>
      </c>
      <c r="E87" s="6" t="s">
        <v>14</v>
      </c>
      <c r="XEK87" s="3"/>
    </row>
    <row r="88" s="1" customFormat="1" ht="26" customHeight="1" spans="1:16365">
      <c r="A88" s="6">
        <v>86</v>
      </c>
      <c r="B88" s="6" t="str">
        <f>"何金虹"</f>
        <v>何金虹</v>
      </c>
      <c r="C88" s="6" t="s">
        <v>12</v>
      </c>
      <c r="D88" s="6" t="str">
        <f t="shared" si="5"/>
        <v>z2024391</v>
      </c>
      <c r="E88" s="6" t="s">
        <v>14</v>
      </c>
      <c r="XEK88" s="3"/>
    </row>
    <row r="89" s="1" customFormat="1" ht="26" customHeight="1" spans="1:16365">
      <c r="A89" s="6">
        <v>87</v>
      </c>
      <c r="B89" s="6" t="str">
        <f>"刘奥"</f>
        <v>刘奥</v>
      </c>
      <c r="C89" s="6" t="s">
        <v>12</v>
      </c>
      <c r="D89" s="6" t="str">
        <f t="shared" si="5"/>
        <v>z2024391</v>
      </c>
      <c r="E89" s="6" t="s">
        <v>14</v>
      </c>
      <c r="XEK89" s="3"/>
    </row>
    <row r="90" s="1" customFormat="1" ht="26" customHeight="1" spans="1:16365">
      <c r="A90" s="6">
        <v>88</v>
      </c>
      <c r="B90" s="6" t="str">
        <f>"余启波"</f>
        <v>余启波</v>
      </c>
      <c r="C90" s="6" t="s">
        <v>12</v>
      </c>
      <c r="D90" s="6" t="str">
        <f t="shared" si="5"/>
        <v>z2024391</v>
      </c>
      <c r="E90" s="6" t="s">
        <v>14</v>
      </c>
      <c r="XEK90" s="3"/>
    </row>
    <row r="91" s="1" customFormat="1" ht="26" customHeight="1" spans="1:16365">
      <c r="A91" s="6">
        <v>89</v>
      </c>
      <c r="B91" s="6" t="str">
        <f>"陈红生"</f>
        <v>陈红生</v>
      </c>
      <c r="C91" s="6" t="s">
        <v>12</v>
      </c>
      <c r="D91" s="6" t="str">
        <f t="shared" si="5"/>
        <v>z2024391</v>
      </c>
      <c r="E91" s="6" t="s">
        <v>14</v>
      </c>
      <c r="XEK91" s="3"/>
    </row>
    <row r="92" s="1" customFormat="1" ht="26" customHeight="1" spans="1:16365">
      <c r="A92" s="6">
        <v>90</v>
      </c>
      <c r="B92" s="6" t="str">
        <f>"吴钦"</f>
        <v>吴钦</v>
      </c>
      <c r="C92" s="6" t="s">
        <v>12</v>
      </c>
      <c r="D92" s="6" t="str">
        <f t="shared" si="5"/>
        <v>z2024391</v>
      </c>
      <c r="E92" s="6" t="s">
        <v>14</v>
      </c>
      <c r="XEK92" s="3"/>
    </row>
    <row r="93" s="1" customFormat="1" ht="26" customHeight="1" spans="1:16365">
      <c r="A93" s="6">
        <v>91</v>
      </c>
      <c r="B93" s="6" t="str">
        <f>"覃鑫"</f>
        <v>覃鑫</v>
      </c>
      <c r="C93" s="6" t="s">
        <v>12</v>
      </c>
      <c r="D93" s="6" t="str">
        <f t="shared" si="5"/>
        <v>z2024391</v>
      </c>
      <c r="E93" s="6" t="s">
        <v>14</v>
      </c>
      <c r="XEK93" s="3"/>
    </row>
    <row r="94" s="1" customFormat="1" ht="26" customHeight="1" spans="1:16365">
      <c r="A94" s="6">
        <v>92</v>
      </c>
      <c r="B94" s="6" t="str">
        <f>"胡峻淞"</f>
        <v>胡峻淞</v>
      </c>
      <c r="C94" s="6" t="s">
        <v>12</v>
      </c>
      <c r="D94" s="6" t="str">
        <f t="shared" si="5"/>
        <v>z2024391</v>
      </c>
      <c r="E94" s="6" t="s">
        <v>14</v>
      </c>
      <c r="XEK94" s="3"/>
    </row>
    <row r="95" s="1" customFormat="1" ht="26" customHeight="1" spans="1:16365">
      <c r="A95" s="6">
        <v>93</v>
      </c>
      <c r="B95" s="6" t="str">
        <f>"冯裙"</f>
        <v>冯裙</v>
      </c>
      <c r="C95" s="6" t="s">
        <v>12</v>
      </c>
      <c r="D95" s="6" t="str">
        <f t="shared" si="5"/>
        <v>z2024391</v>
      </c>
      <c r="E95" s="6" t="s">
        <v>14</v>
      </c>
      <c r="XEK95" s="3"/>
    </row>
    <row r="96" s="1" customFormat="1" ht="26" customHeight="1" spans="1:16365">
      <c r="A96" s="6">
        <v>94</v>
      </c>
      <c r="B96" s="6" t="str">
        <f>"杨悦"</f>
        <v>杨悦</v>
      </c>
      <c r="C96" s="6" t="s">
        <v>12</v>
      </c>
      <c r="D96" s="6" t="str">
        <f t="shared" si="5"/>
        <v>z2024391</v>
      </c>
      <c r="E96" s="6" t="s">
        <v>14</v>
      </c>
      <c r="XEK96" s="3"/>
    </row>
    <row r="97" s="1" customFormat="1" ht="26" customHeight="1" spans="1:16365">
      <c r="A97" s="6">
        <v>95</v>
      </c>
      <c r="B97" s="6" t="str">
        <f>"李美喜"</f>
        <v>李美喜</v>
      </c>
      <c r="C97" s="6" t="s">
        <v>12</v>
      </c>
      <c r="D97" s="6" t="str">
        <f t="shared" si="5"/>
        <v>z2024391</v>
      </c>
      <c r="E97" s="6" t="s">
        <v>14</v>
      </c>
      <c r="XEK97" s="3"/>
    </row>
    <row r="98" s="1" customFormat="1" ht="26" customHeight="1" spans="1:16365">
      <c r="A98" s="6">
        <v>96</v>
      </c>
      <c r="B98" s="6" t="str">
        <f>"仇进"</f>
        <v>仇进</v>
      </c>
      <c r="C98" s="6" t="s">
        <v>12</v>
      </c>
      <c r="D98" s="6" t="str">
        <f t="shared" si="5"/>
        <v>z2024391</v>
      </c>
      <c r="E98" s="6" t="s">
        <v>14</v>
      </c>
      <c r="XEK98" s="3"/>
    </row>
    <row r="99" s="1" customFormat="1" ht="26" customHeight="1" spans="1:16365">
      <c r="A99" s="6">
        <v>97</v>
      </c>
      <c r="B99" s="6" t="str">
        <f>"周子峻"</f>
        <v>周子峻</v>
      </c>
      <c r="C99" s="6" t="s">
        <v>12</v>
      </c>
      <c r="D99" s="6" t="str">
        <f t="shared" si="5"/>
        <v>z2024391</v>
      </c>
      <c r="E99" s="6" t="s">
        <v>14</v>
      </c>
      <c r="XEK99" s="3"/>
    </row>
    <row r="100" s="1" customFormat="1" ht="26" customHeight="1" spans="1:16365">
      <c r="A100" s="6">
        <v>98</v>
      </c>
      <c r="B100" s="6" t="str">
        <f>"王涛"</f>
        <v>王涛</v>
      </c>
      <c r="C100" s="6" t="s">
        <v>12</v>
      </c>
      <c r="D100" s="6" t="str">
        <f t="shared" si="5"/>
        <v>z2024391</v>
      </c>
      <c r="E100" s="6" t="s">
        <v>14</v>
      </c>
      <c r="XEK100" s="3"/>
    </row>
    <row r="101" s="1" customFormat="1" ht="26" customHeight="1" spans="1:16365">
      <c r="A101" s="6">
        <v>99</v>
      </c>
      <c r="B101" s="6" t="str">
        <f>"张昊"</f>
        <v>张昊</v>
      </c>
      <c r="C101" s="6" t="s">
        <v>12</v>
      </c>
      <c r="D101" s="6" t="str">
        <f t="shared" si="5"/>
        <v>z2024391</v>
      </c>
      <c r="E101" s="6" t="s">
        <v>14</v>
      </c>
      <c r="XEK101" s="3"/>
    </row>
    <row r="102" s="1" customFormat="1" ht="26" customHeight="1" spans="1:16365">
      <c r="A102" s="6">
        <v>100</v>
      </c>
      <c r="B102" s="6" t="str">
        <f>"印建鎔"</f>
        <v>印建鎔</v>
      </c>
      <c r="C102" s="6" t="s">
        <v>12</v>
      </c>
      <c r="D102" s="6" t="str">
        <f t="shared" si="5"/>
        <v>z2024391</v>
      </c>
      <c r="E102" s="6" t="s">
        <v>14</v>
      </c>
      <c r="XEK102" s="3"/>
    </row>
    <row r="103" s="1" customFormat="1" ht="26" customHeight="1" spans="1:16365">
      <c r="A103" s="6">
        <v>101</v>
      </c>
      <c r="B103" s="6" t="str">
        <f>"万豪"</f>
        <v>万豪</v>
      </c>
      <c r="C103" s="6" t="s">
        <v>12</v>
      </c>
      <c r="D103" s="6" t="str">
        <f t="shared" si="5"/>
        <v>z2024391</v>
      </c>
      <c r="E103" s="6" t="s">
        <v>14</v>
      </c>
      <c r="XEK103" s="3"/>
    </row>
    <row r="104" s="1" customFormat="1" ht="26" customHeight="1" spans="1:16365">
      <c r="A104" s="6">
        <v>102</v>
      </c>
      <c r="B104" s="6" t="str">
        <f>"满兴楚"</f>
        <v>满兴楚</v>
      </c>
      <c r="C104" s="6" t="s">
        <v>12</v>
      </c>
      <c r="D104" s="6" t="str">
        <f t="shared" si="5"/>
        <v>z2024391</v>
      </c>
      <c r="E104" s="6" t="s">
        <v>14</v>
      </c>
      <c r="XEK104" s="3"/>
    </row>
    <row r="105" s="1" customFormat="1" ht="26" customHeight="1" spans="1:16365">
      <c r="A105" s="6">
        <v>103</v>
      </c>
      <c r="B105" s="6" t="str">
        <f>"张兵"</f>
        <v>张兵</v>
      </c>
      <c r="C105" s="6" t="s">
        <v>12</v>
      </c>
      <c r="D105" s="6" t="str">
        <f t="shared" si="5"/>
        <v>z2024391</v>
      </c>
      <c r="E105" s="6" t="s">
        <v>14</v>
      </c>
      <c r="XEK105" s="3"/>
    </row>
    <row r="106" s="1" customFormat="1" ht="26" customHeight="1" spans="1:16365">
      <c r="A106" s="6">
        <v>104</v>
      </c>
      <c r="B106" s="6" t="str">
        <f>"盛李婧思"</f>
        <v>盛李婧思</v>
      </c>
      <c r="C106" s="6" t="s">
        <v>12</v>
      </c>
      <c r="D106" s="6" t="str">
        <f t="shared" si="5"/>
        <v>z2024391</v>
      </c>
      <c r="E106" s="6" t="s">
        <v>14</v>
      </c>
      <c r="XEK106" s="3"/>
    </row>
    <row r="107" s="1" customFormat="1" ht="26" customHeight="1" spans="1:16365">
      <c r="A107" s="6">
        <v>105</v>
      </c>
      <c r="B107" s="6" t="str">
        <f>"黄亚星"</f>
        <v>黄亚星</v>
      </c>
      <c r="C107" s="6" t="s">
        <v>12</v>
      </c>
      <c r="D107" s="6" t="str">
        <f t="shared" ref="D107:D120" si="6">"z2024392"</f>
        <v>z2024392</v>
      </c>
      <c r="E107" s="6" t="s">
        <v>15</v>
      </c>
      <c r="XEK107" s="3"/>
    </row>
    <row r="108" s="1" customFormat="1" ht="26" customHeight="1" spans="1:16365">
      <c r="A108" s="6">
        <v>106</v>
      </c>
      <c r="B108" s="6" t="str">
        <f>"李容欣"</f>
        <v>李容欣</v>
      </c>
      <c r="C108" s="6" t="s">
        <v>12</v>
      </c>
      <c r="D108" s="6" t="str">
        <f t="shared" si="6"/>
        <v>z2024392</v>
      </c>
      <c r="E108" s="6" t="s">
        <v>15</v>
      </c>
      <c r="XEK108" s="3"/>
    </row>
    <row r="109" s="1" customFormat="1" ht="26" customHeight="1" spans="1:16365">
      <c r="A109" s="6">
        <v>107</v>
      </c>
      <c r="B109" s="6" t="str">
        <f>"张烨"</f>
        <v>张烨</v>
      </c>
      <c r="C109" s="6" t="s">
        <v>12</v>
      </c>
      <c r="D109" s="6" t="str">
        <f t="shared" si="6"/>
        <v>z2024392</v>
      </c>
      <c r="E109" s="6" t="s">
        <v>15</v>
      </c>
      <c r="XEK109" s="3"/>
    </row>
    <row r="110" s="1" customFormat="1" ht="26" customHeight="1" spans="1:16365">
      <c r="A110" s="6">
        <v>108</v>
      </c>
      <c r="B110" s="6" t="str">
        <f>"侯鸣"</f>
        <v>侯鸣</v>
      </c>
      <c r="C110" s="6" t="s">
        <v>12</v>
      </c>
      <c r="D110" s="6" t="str">
        <f t="shared" si="6"/>
        <v>z2024392</v>
      </c>
      <c r="E110" s="6" t="s">
        <v>15</v>
      </c>
      <c r="XEK110" s="3"/>
    </row>
    <row r="111" s="1" customFormat="1" ht="26" customHeight="1" spans="1:16365">
      <c r="A111" s="6">
        <v>109</v>
      </c>
      <c r="B111" s="6" t="str">
        <f>"罗小林"</f>
        <v>罗小林</v>
      </c>
      <c r="C111" s="6" t="s">
        <v>12</v>
      </c>
      <c r="D111" s="6" t="str">
        <f t="shared" si="6"/>
        <v>z2024392</v>
      </c>
      <c r="E111" s="6" t="s">
        <v>15</v>
      </c>
      <c r="XEK111" s="3"/>
    </row>
    <row r="112" s="1" customFormat="1" ht="26" customHeight="1" spans="1:16365">
      <c r="A112" s="6">
        <v>110</v>
      </c>
      <c r="B112" s="6" t="str">
        <f>"刘开航"</f>
        <v>刘开航</v>
      </c>
      <c r="C112" s="6" t="s">
        <v>12</v>
      </c>
      <c r="D112" s="6" t="str">
        <f t="shared" si="6"/>
        <v>z2024392</v>
      </c>
      <c r="E112" s="6" t="s">
        <v>15</v>
      </c>
      <c r="XEK112" s="3"/>
    </row>
    <row r="113" s="1" customFormat="1" ht="26" customHeight="1" spans="1:16365">
      <c r="A113" s="6">
        <v>111</v>
      </c>
      <c r="B113" s="6" t="str">
        <f>"覃亚妮"</f>
        <v>覃亚妮</v>
      </c>
      <c r="C113" s="6" t="s">
        <v>12</v>
      </c>
      <c r="D113" s="6" t="str">
        <f t="shared" si="6"/>
        <v>z2024392</v>
      </c>
      <c r="E113" s="6" t="s">
        <v>15</v>
      </c>
      <c r="XEK113" s="3"/>
    </row>
    <row r="114" s="1" customFormat="1" ht="26" customHeight="1" spans="1:16365">
      <c r="A114" s="6">
        <v>112</v>
      </c>
      <c r="B114" s="6" t="str">
        <f>"元涛"</f>
        <v>元涛</v>
      </c>
      <c r="C114" s="6" t="s">
        <v>12</v>
      </c>
      <c r="D114" s="6" t="str">
        <f t="shared" si="6"/>
        <v>z2024392</v>
      </c>
      <c r="E114" s="6" t="s">
        <v>15</v>
      </c>
      <c r="XEK114" s="3"/>
    </row>
    <row r="115" s="1" customFormat="1" ht="26" customHeight="1" spans="1:16365">
      <c r="A115" s="6">
        <v>113</v>
      </c>
      <c r="B115" s="6" t="str">
        <f>"李秋林"</f>
        <v>李秋林</v>
      </c>
      <c r="C115" s="6" t="s">
        <v>12</v>
      </c>
      <c r="D115" s="6" t="str">
        <f t="shared" si="6"/>
        <v>z2024392</v>
      </c>
      <c r="E115" s="6" t="s">
        <v>15</v>
      </c>
      <c r="XEK115" s="3"/>
    </row>
    <row r="116" s="1" customFormat="1" ht="26" customHeight="1" spans="1:16365">
      <c r="A116" s="6">
        <v>114</v>
      </c>
      <c r="B116" s="6" t="str">
        <f>"李玲媛"</f>
        <v>李玲媛</v>
      </c>
      <c r="C116" s="6" t="s">
        <v>12</v>
      </c>
      <c r="D116" s="6" t="str">
        <f t="shared" si="6"/>
        <v>z2024392</v>
      </c>
      <c r="E116" s="6" t="s">
        <v>15</v>
      </c>
      <c r="XEK116" s="3"/>
    </row>
    <row r="117" s="1" customFormat="1" ht="26" customHeight="1" spans="1:16365">
      <c r="A117" s="6">
        <v>115</v>
      </c>
      <c r="B117" s="6" t="str">
        <f>"周昌锐"</f>
        <v>周昌锐</v>
      </c>
      <c r="C117" s="6" t="s">
        <v>12</v>
      </c>
      <c r="D117" s="6" t="str">
        <f t="shared" si="6"/>
        <v>z2024392</v>
      </c>
      <c r="E117" s="6" t="s">
        <v>15</v>
      </c>
      <c r="XEK117" s="3"/>
    </row>
    <row r="118" s="1" customFormat="1" ht="26" customHeight="1" spans="1:16365">
      <c r="A118" s="6">
        <v>116</v>
      </c>
      <c r="B118" s="6" t="str">
        <f>"周正"</f>
        <v>周正</v>
      </c>
      <c r="C118" s="6" t="s">
        <v>12</v>
      </c>
      <c r="D118" s="6" t="str">
        <f t="shared" si="6"/>
        <v>z2024392</v>
      </c>
      <c r="E118" s="6" t="s">
        <v>15</v>
      </c>
      <c r="XEK118" s="3"/>
    </row>
    <row r="119" s="1" customFormat="1" ht="26" customHeight="1" spans="1:16365">
      <c r="A119" s="6">
        <v>117</v>
      </c>
      <c r="B119" s="6" t="str">
        <f>"陈田"</f>
        <v>陈田</v>
      </c>
      <c r="C119" s="6" t="s">
        <v>12</v>
      </c>
      <c r="D119" s="6" t="str">
        <f t="shared" si="6"/>
        <v>z2024392</v>
      </c>
      <c r="E119" s="6" t="s">
        <v>15</v>
      </c>
      <c r="XEK119" s="3"/>
    </row>
    <row r="120" s="1" customFormat="1" ht="26" customHeight="1" spans="1:16365">
      <c r="A120" s="6">
        <v>118</v>
      </c>
      <c r="B120" s="6" t="str">
        <f>"王琳"</f>
        <v>王琳</v>
      </c>
      <c r="C120" s="6" t="s">
        <v>12</v>
      </c>
      <c r="D120" s="6" t="str">
        <f t="shared" si="6"/>
        <v>z2024392</v>
      </c>
      <c r="E120" s="6" t="s">
        <v>15</v>
      </c>
      <c r="XEK120" s="3"/>
    </row>
    <row r="121" s="1" customFormat="1" ht="26" customHeight="1" spans="1:16365">
      <c r="A121" s="6">
        <v>119</v>
      </c>
      <c r="B121" s="6" t="str">
        <f>"廖珺"</f>
        <v>廖珺</v>
      </c>
      <c r="C121" s="6" t="s">
        <v>12</v>
      </c>
      <c r="D121" s="6" t="str">
        <f t="shared" ref="D121:D132" si="7">"z2024392"</f>
        <v>z2024392</v>
      </c>
      <c r="E121" s="6" t="s">
        <v>15</v>
      </c>
      <c r="XEK121" s="3"/>
    </row>
    <row r="122" s="1" customFormat="1" ht="26" customHeight="1" spans="1:16365">
      <c r="A122" s="6">
        <v>120</v>
      </c>
      <c r="B122" s="6" t="str">
        <f>"王俊澜"</f>
        <v>王俊澜</v>
      </c>
      <c r="C122" s="6" t="s">
        <v>12</v>
      </c>
      <c r="D122" s="6" t="str">
        <f t="shared" si="7"/>
        <v>z2024392</v>
      </c>
      <c r="E122" s="6" t="s">
        <v>15</v>
      </c>
      <c r="XEK122" s="3"/>
    </row>
    <row r="123" s="1" customFormat="1" ht="26" customHeight="1" spans="1:16365">
      <c r="A123" s="6">
        <v>121</v>
      </c>
      <c r="B123" s="6" t="str">
        <f>"石凌铭"</f>
        <v>石凌铭</v>
      </c>
      <c r="C123" s="6" t="s">
        <v>12</v>
      </c>
      <c r="D123" s="6" t="str">
        <f t="shared" si="7"/>
        <v>z2024392</v>
      </c>
      <c r="E123" s="6" t="s">
        <v>15</v>
      </c>
      <c r="XEK123" s="3"/>
    </row>
    <row r="124" s="1" customFormat="1" ht="26" customHeight="1" spans="1:16365">
      <c r="A124" s="6">
        <v>122</v>
      </c>
      <c r="B124" s="6" t="str">
        <f>"林潇"</f>
        <v>林潇</v>
      </c>
      <c r="C124" s="6" t="s">
        <v>12</v>
      </c>
      <c r="D124" s="6" t="str">
        <f t="shared" si="7"/>
        <v>z2024392</v>
      </c>
      <c r="E124" s="6" t="s">
        <v>15</v>
      </c>
      <c r="XEK124" s="3"/>
    </row>
    <row r="125" s="1" customFormat="1" ht="26" customHeight="1" spans="1:16365">
      <c r="A125" s="6">
        <v>123</v>
      </c>
      <c r="B125" s="6" t="str">
        <f>"陈叶"</f>
        <v>陈叶</v>
      </c>
      <c r="C125" s="6" t="s">
        <v>12</v>
      </c>
      <c r="D125" s="6" t="str">
        <f t="shared" si="7"/>
        <v>z2024392</v>
      </c>
      <c r="E125" s="6" t="s">
        <v>15</v>
      </c>
      <c r="XEK125" s="3"/>
    </row>
    <row r="126" s="1" customFormat="1" ht="26" customHeight="1" spans="1:16365">
      <c r="A126" s="6">
        <v>124</v>
      </c>
      <c r="B126" s="6" t="str">
        <f>"田家驹"</f>
        <v>田家驹</v>
      </c>
      <c r="C126" s="6" t="s">
        <v>12</v>
      </c>
      <c r="D126" s="6" t="str">
        <f t="shared" si="7"/>
        <v>z2024392</v>
      </c>
      <c r="E126" s="6" t="s">
        <v>15</v>
      </c>
      <c r="XEK126" s="3"/>
    </row>
    <row r="127" s="1" customFormat="1" ht="26" customHeight="1" spans="1:16365">
      <c r="A127" s="6">
        <v>125</v>
      </c>
      <c r="B127" s="6" t="str">
        <f>"陈阳"</f>
        <v>陈阳</v>
      </c>
      <c r="C127" s="6" t="s">
        <v>12</v>
      </c>
      <c r="D127" s="6" t="str">
        <f t="shared" si="7"/>
        <v>z2024392</v>
      </c>
      <c r="E127" s="6" t="s">
        <v>15</v>
      </c>
      <c r="XEK127" s="3"/>
    </row>
    <row r="128" s="1" customFormat="1" ht="26" customHeight="1" spans="1:16365">
      <c r="A128" s="6">
        <v>126</v>
      </c>
      <c r="B128" s="6" t="str">
        <f>"尹乐"</f>
        <v>尹乐</v>
      </c>
      <c r="C128" s="6" t="s">
        <v>12</v>
      </c>
      <c r="D128" s="6" t="str">
        <f t="shared" si="7"/>
        <v>z2024392</v>
      </c>
      <c r="E128" s="6" t="s">
        <v>15</v>
      </c>
      <c r="XEK128" s="3"/>
    </row>
    <row r="129" s="1" customFormat="1" ht="26" customHeight="1" spans="1:16365">
      <c r="A129" s="6">
        <v>127</v>
      </c>
      <c r="B129" s="6" t="str">
        <f>"王梦瑶"</f>
        <v>王梦瑶</v>
      </c>
      <c r="C129" s="6" t="s">
        <v>12</v>
      </c>
      <c r="D129" s="6" t="str">
        <f t="shared" si="7"/>
        <v>z2024392</v>
      </c>
      <c r="E129" s="6" t="s">
        <v>15</v>
      </c>
      <c r="XEK129" s="3"/>
    </row>
    <row r="130" s="1" customFormat="1" ht="26" customHeight="1" spans="1:16365">
      <c r="A130" s="6">
        <v>128</v>
      </c>
      <c r="B130" s="6" t="str">
        <f>"覃业倍"</f>
        <v>覃业倍</v>
      </c>
      <c r="C130" s="6" t="s">
        <v>12</v>
      </c>
      <c r="D130" s="6" t="str">
        <f t="shared" si="7"/>
        <v>z2024392</v>
      </c>
      <c r="E130" s="6" t="s">
        <v>15</v>
      </c>
      <c r="XEK130" s="3"/>
    </row>
    <row r="131" s="1" customFormat="1" ht="26" customHeight="1" spans="1:16365">
      <c r="A131" s="6">
        <v>129</v>
      </c>
      <c r="B131" s="6" t="str">
        <f>"周恺迪"</f>
        <v>周恺迪</v>
      </c>
      <c r="C131" s="6" t="s">
        <v>12</v>
      </c>
      <c r="D131" s="6" t="str">
        <f t="shared" si="7"/>
        <v>z2024392</v>
      </c>
      <c r="E131" s="6" t="s">
        <v>15</v>
      </c>
      <c r="XEK131" s="3"/>
    </row>
    <row r="132" s="1" customFormat="1" ht="26" customHeight="1" spans="1:16365">
      <c r="A132" s="6">
        <v>130</v>
      </c>
      <c r="B132" s="6" t="str">
        <f>"杨鋆"</f>
        <v>杨鋆</v>
      </c>
      <c r="C132" s="6" t="s">
        <v>12</v>
      </c>
      <c r="D132" s="6" t="str">
        <f t="shared" si="7"/>
        <v>z2024392</v>
      </c>
      <c r="E132" s="6" t="s">
        <v>15</v>
      </c>
      <c r="XEK132" s="3"/>
    </row>
    <row r="133" s="1" customFormat="1" ht="26" customHeight="1" spans="1:16365">
      <c r="A133" s="6">
        <v>131</v>
      </c>
      <c r="B133" s="6" t="str">
        <f>"刘静"</f>
        <v>刘静</v>
      </c>
      <c r="C133" s="6" t="s">
        <v>12</v>
      </c>
      <c r="D133" s="6" t="str">
        <f t="shared" ref="D133:D165" si="8">"z2024393"</f>
        <v>z2024393</v>
      </c>
      <c r="E133" s="6" t="s">
        <v>16</v>
      </c>
      <c r="XEK133" s="3"/>
    </row>
    <row r="134" s="1" customFormat="1" ht="26" customHeight="1" spans="1:16365">
      <c r="A134" s="6">
        <v>132</v>
      </c>
      <c r="B134" s="6" t="str">
        <f>"陈妮"</f>
        <v>陈妮</v>
      </c>
      <c r="C134" s="6" t="s">
        <v>12</v>
      </c>
      <c r="D134" s="6" t="str">
        <f t="shared" si="8"/>
        <v>z2024393</v>
      </c>
      <c r="E134" s="6" t="s">
        <v>16</v>
      </c>
      <c r="XEK134" s="3"/>
    </row>
    <row r="135" s="1" customFormat="1" ht="26" customHeight="1" spans="1:16365">
      <c r="A135" s="6">
        <v>133</v>
      </c>
      <c r="B135" s="6" t="str">
        <f>"张辉"</f>
        <v>张辉</v>
      </c>
      <c r="C135" s="6" t="s">
        <v>12</v>
      </c>
      <c r="D135" s="6" t="str">
        <f t="shared" si="8"/>
        <v>z2024393</v>
      </c>
      <c r="E135" s="6" t="s">
        <v>16</v>
      </c>
      <c r="XEK135" s="3"/>
    </row>
    <row r="136" s="1" customFormat="1" ht="26" customHeight="1" spans="1:16365">
      <c r="A136" s="6">
        <v>134</v>
      </c>
      <c r="B136" s="6" t="str">
        <f>"邓炎美"</f>
        <v>邓炎美</v>
      </c>
      <c r="C136" s="6" t="s">
        <v>12</v>
      </c>
      <c r="D136" s="6" t="str">
        <f t="shared" si="8"/>
        <v>z2024393</v>
      </c>
      <c r="E136" s="6" t="s">
        <v>16</v>
      </c>
      <c r="XEK136" s="3"/>
    </row>
    <row r="137" s="1" customFormat="1" ht="26" customHeight="1" spans="1:16365">
      <c r="A137" s="6">
        <v>135</v>
      </c>
      <c r="B137" s="6" t="str">
        <f>"唐语研"</f>
        <v>唐语研</v>
      </c>
      <c r="C137" s="6" t="s">
        <v>12</v>
      </c>
      <c r="D137" s="6" t="str">
        <f t="shared" si="8"/>
        <v>z2024393</v>
      </c>
      <c r="E137" s="6" t="s">
        <v>16</v>
      </c>
      <c r="XEK137" s="3"/>
    </row>
    <row r="138" s="1" customFormat="1" ht="26" customHeight="1" spans="1:16365">
      <c r="A138" s="6">
        <v>136</v>
      </c>
      <c r="B138" s="6" t="str">
        <f>"罗小燕"</f>
        <v>罗小燕</v>
      </c>
      <c r="C138" s="6" t="s">
        <v>12</v>
      </c>
      <c r="D138" s="6" t="str">
        <f t="shared" si="8"/>
        <v>z2024393</v>
      </c>
      <c r="E138" s="6" t="s">
        <v>16</v>
      </c>
      <c r="XEK138" s="3"/>
    </row>
    <row r="139" s="1" customFormat="1" ht="26" customHeight="1" spans="1:16365">
      <c r="A139" s="6">
        <v>137</v>
      </c>
      <c r="B139" s="6" t="str">
        <f>"李彬"</f>
        <v>李彬</v>
      </c>
      <c r="C139" s="6" t="s">
        <v>12</v>
      </c>
      <c r="D139" s="6" t="str">
        <f t="shared" si="8"/>
        <v>z2024393</v>
      </c>
      <c r="E139" s="6" t="s">
        <v>16</v>
      </c>
      <c r="XEK139" s="3"/>
    </row>
    <row r="140" s="1" customFormat="1" ht="26" customHeight="1" spans="1:16365">
      <c r="A140" s="6">
        <v>138</v>
      </c>
      <c r="B140" s="6" t="str">
        <f>"张旭"</f>
        <v>张旭</v>
      </c>
      <c r="C140" s="6" t="s">
        <v>12</v>
      </c>
      <c r="D140" s="6" t="str">
        <f t="shared" si="8"/>
        <v>z2024393</v>
      </c>
      <c r="E140" s="6" t="s">
        <v>16</v>
      </c>
      <c r="XEK140" s="3"/>
    </row>
    <row r="141" s="1" customFormat="1" ht="26" customHeight="1" spans="1:16365">
      <c r="A141" s="6">
        <v>139</v>
      </c>
      <c r="B141" s="6" t="str">
        <f>"李新宇"</f>
        <v>李新宇</v>
      </c>
      <c r="C141" s="6" t="s">
        <v>12</v>
      </c>
      <c r="D141" s="6" t="str">
        <f t="shared" si="8"/>
        <v>z2024393</v>
      </c>
      <c r="E141" s="6" t="s">
        <v>16</v>
      </c>
      <c r="XEK141" s="3"/>
    </row>
    <row r="142" s="1" customFormat="1" ht="26" customHeight="1" spans="1:16365">
      <c r="A142" s="6">
        <v>140</v>
      </c>
      <c r="B142" s="6" t="str">
        <f>"唐天娇"</f>
        <v>唐天娇</v>
      </c>
      <c r="C142" s="6" t="s">
        <v>12</v>
      </c>
      <c r="D142" s="6" t="str">
        <f t="shared" si="8"/>
        <v>z2024393</v>
      </c>
      <c r="E142" s="6" t="s">
        <v>16</v>
      </c>
      <c r="XEK142" s="3"/>
    </row>
    <row r="143" s="1" customFormat="1" ht="26" customHeight="1" spans="1:16365">
      <c r="A143" s="6">
        <v>141</v>
      </c>
      <c r="B143" s="6" t="str">
        <f>"谯柳"</f>
        <v>谯柳</v>
      </c>
      <c r="C143" s="6" t="s">
        <v>12</v>
      </c>
      <c r="D143" s="6" t="str">
        <f t="shared" si="8"/>
        <v>z2024393</v>
      </c>
      <c r="E143" s="6" t="s">
        <v>16</v>
      </c>
      <c r="XEK143" s="3"/>
    </row>
    <row r="144" s="1" customFormat="1" ht="26" customHeight="1" spans="1:16365">
      <c r="A144" s="6">
        <v>142</v>
      </c>
      <c r="B144" s="6" t="str">
        <f>"田家宇"</f>
        <v>田家宇</v>
      </c>
      <c r="C144" s="6" t="s">
        <v>12</v>
      </c>
      <c r="D144" s="6" t="str">
        <f t="shared" si="8"/>
        <v>z2024393</v>
      </c>
      <c r="E144" s="6" t="s">
        <v>16</v>
      </c>
      <c r="XEK144" s="3"/>
    </row>
    <row r="145" s="1" customFormat="1" ht="26" customHeight="1" spans="1:16365">
      <c r="A145" s="6">
        <v>143</v>
      </c>
      <c r="B145" s="6" t="str">
        <f>"黄坤鹏"</f>
        <v>黄坤鹏</v>
      </c>
      <c r="C145" s="6" t="s">
        <v>12</v>
      </c>
      <c r="D145" s="6" t="str">
        <f t="shared" si="8"/>
        <v>z2024393</v>
      </c>
      <c r="E145" s="6" t="s">
        <v>16</v>
      </c>
      <c r="XEK145" s="3"/>
    </row>
    <row r="146" s="1" customFormat="1" ht="26" customHeight="1" spans="1:16365">
      <c r="A146" s="6">
        <v>144</v>
      </c>
      <c r="B146" s="6" t="str">
        <f>"伍洪良"</f>
        <v>伍洪良</v>
      </c>
      <c r="C146" s="6" t="s">
        <v>12</v>
      </c>
      <c r="D146" s="6" t="str">
        <f t="shared" si="8"/>
        <v>z2024393</v>
      </c>
      <c r="E146" s="6" t="s">
        <v>16</v>
      </c>
      <c r="XEK146" s="3"/>
    </row>
    <row r="147" s="1" customFormat="1" ht="26" customHeight="1" spans="1:16365">
      <c r="A147" s="6">
        <v>145</v>
      </c>
      <c r="B147" s="6" t="str">
        <f>"孙贤平"</f>
        <v>孙贤平</v>
      </c>
      <c r="C147" s="6" t="s">
        <v>12</v>
      </c>
      <c r="D147" s="6" t="str">
        <f t="shared" si="8"/>
        <v>z2024393</v>
      </c>
      <c r="E147" s="6" t="s">
        <v>16</v>
      </c>
      <c r="XEK147" s="3"/>
    </row>
    <row r="148" s="1" customFormat="1" ht="26" customHeight="1" spans="1:16365">
      <c r="A148" s="6">
        <v>146</v>
      </c>
      <c r="B148" s="6" t="str">
        <f>"葛世芳"</f>
        <v>葛世芳</v>
      </c>
      <c r="C148" s="6" t="s">
        <v>12</v>
      </c>
      <c r="D148" s="6" t="str">
        <f t="shared" si="8"/>
        <v>z2024393</v>
      </c>
      <c r="E148" s="6" t="s">
        <v>16</v>
      </c>
      <c r="XEK148" s="3"/>
    </row>
    <row r="149" s="1" customFormat="1" ht="26" customHeight="1" spans="1:16365">
      <c r="A149" s="6">
        <v>147</v>
      </c>
      <c r="B149" s="6" t="str">
        <f>"吴蔚"</f>
        <v>吴蔚</v>
      </c>
      <c r="C149" s="6" t="s">
        <v>12</v>
      </c>
      <c r="D149" s="6" t="str">
        <f t="shared" si="8"/>
        <v>z2024393</v>
      </c>
      <c r="E149" s="6" t="s">
        <v>16</v>
      </c>
      <c r="XEK149" s="3"/>
    </row>
    <row r="150" s="1" customFormat="1" ht="26" customHeight="1" spans="1:16365">
      <c r="A150" s="6">
        <v>148</v>
      </c>
      <c r="B150" s="6" t="str">
        <f>"龚佑汀"</f>
        <v>龚佑汀</v>
      </c>
      <c r="C150" s="6" t="s">
        <v>12</v>
      </c>
      <c r="D150" s="6" t="str">
        <f t="shared" si="8"/>
        <v>z2024393</v>
      </c>
      <c r="E150" s="6" t="s">
        <v>16</v>
      </c>
      <c r="XEK150" s="3"/>
    </row>
    <row r="151" s="1" customFormat="1" ht="26" customHeight="1" spans="1:16365">
      <c r="A151" s="6">
        <v>149</v>
      </c>
      <c r="B151" s="6" t="str">
        <f>"吴双"</f>
        <v>吴双</v>
      </c>
      <c r="C151" s="6" t="s">
        <v>12</v>
      </c>
      <c r="D151" s="6" t="str">
        <f t="shared" si="8"/>
        <v>z2024393</v>
      </c>
      <c r="E151" s="6" t="s">
        <v>16</v>
      </c>
      <c r="XEK151" s="3"/>
    </row>
    <row r="152" s="1" customFormat="1" ht="26" customHeight="1" spans="1:16365">
      <c r="A152" s="6">
        <v>150</v>
      </c>
      <c r="B152" s="6" t="str">
        <f>"肖宏宇"</f>
        <v>肖宏宇</v>
      </c>
      <c r="C152" s="6" t="s">
        <v>12</v>
      </c>
      <c r="D152" s="6" t="str">
        <f t="shared" si="8"/>
        <v>z2024393</v>
      </c>
      <c r="E152" s="6" t="s">
        <v>16</v>
      </c>
      <c r="XEK152" s="3"/>
    </row>
    <row r="153" s="1" customFormat="1" ht="26" customHeight="1" spans="1:16365">
      <c r="A153" s="6">
        <v>151</v>
      </c>
      <c r="B153" s="6" t="str">
        <f>"凌晨洋"</f>
        <v>凌晨洋</v>
      </c>
      <c r="C153" s="6" t="s">
        <v>12</v>
      </c>
      <c r="D153" s="6" t="str">
        <f t="shared" si="8"/>
        <v>z2024393</v>
      </c>
      <c r="E153" s="6" t="s">
        <v>16</v>
      </c>
      <c r="XEK153" s="3"/>
    </row>
    <row r="154" s="1" customFormat="1" ht="26" customHeight="1" spans="1:16365">
      <c r="A154" s="6">
        <v>152</v>
      </c>
      <c r="B154" s="6" t="str">
        <f>"印建宇"</f>
        <v>印建宇</v>
      </c>
      <c r="C154" s="6" t="s">
        <v>12</v>
      </c>
      <c r="D154" s="6" t="str">
        <f t="shared" si="8"/>
        <v>z2024393</v>
      </c>
      <c r="E154" s="6" t="s">
        <v>16</v>
      </c>
      <c r="XEK154" s="3"/>
    </row>
    <row r="155" s="1" customFormat="1" ht="26" customHeight="1" spans="1:16365">
      <c r="A155" s="6">
        <v>153</v>
      </c>
      <c r="B155" s="6" t="str">
        <f>"肖丛薇"</f>
        <v>肖丛薇</v>
      </c>
      <c r="C155" s="6" t="s">
        <v>12</v>
      </c>
      <c r="D155" s="6" t="str">
        <f t="shared" si="8"/>
        <v>z2024393</v>
      </c>
      <c r="E155" s="6" t="s">
        <v>16</v>
      </c>
      <c r="XEK155" s="3"/>
    </row>
    <row r="156" s="1" customFormat="1" ht="26" customHeight="1" spans="1:16365">
      <c r="A156" s="6">
        <v>154</v>
      </c>
      <c r="B156" s="6" t="str">
        <f>"刘言"</f>
        <v>刘言</v>
      </c>
      <c r="C156" s="6" t="s">
        <v>12</v>
      </c>
      <c r="D156" s="6" t="str">
        <f t="shared" si="8"/>
        <v>z2024393</v>
      </c>
      <c r="E156" s="6" t="s">
        <v>16</v>
      </c>
      <c r="XEK156" s="3"/>
    </row>
    <row r="157" s="1" customFormat="1" ht="26" customHeight="1" spans="1:16365">
      <c r="A157" s="6">
        <v>155</v>
      </c>
      <c r="B157" s="6" t="str">
        <f>"温涵羽"</f>
        <v>温涵羽</v>
      </c>
      <c r="C157" s="6" t="s">
        <v>12</v>
      </c>
      <c r="D157" s="6" t="str">
        <f t="shared" si="8"/>
        <v>z2024393</v>
      </c>
      <c r="E157" s="6" t="s">
        <v>16</v>
      </c>
      <c r="XEK157" s="3"/>
    </row>
    <row r="158" s="1" customFormat="1" ht="26" customHeight="1" spans="1:16365">
      <c r="A158" s="6">
        <v>156</v>
      </c>
      <c r="B158" s="6" t="str">
        <f>"尹欣雨"</f>
        <v>尹欣雨</v>
      </c>
      <c r="C158" s="6" t="s">
        <v>12</v>
      </c>
      <c r="D158" s="6" t="str">
        <f t="shared" si="8"/>
        <v>z2024393</v>
      </c>
      <c r="E158" s="6" t="s">
        <v>16</v>
      </c>
      <c r="XEK158" s="3"/>
    </row>
    <row r="159" s="1" customFormat="1" ht="26" customHeight="1" spans="1:16365">
      <c r="A159" s="6">
        <v>157</v>
      </c>
      <c r="B159" s="6" t="str">
        <f>"黎述沄"</f>
        <v>黎述沄</v>
      </c>
      <c r="C159" s="6" t="s">
        <v>12</v>
      </c>
      <c r="D159" s="6" t="str">
        <f t="shared" si="8"/>
        <v>z2024393</v>
      </c>
      <c r="E159" s="6" t="s">
        <v>16</v>
      </c>
      <c r="XEK159" s="3"/>
    </row>
    <row r="160" s="1" customFormat="1" ht="26" customHeight="1" spans="1:16365">
      <c r="A160" s="6">
        <v>158</v>
      </c>
      <c r="B160" s="6" t="str">
        <f>"吴雨涵"</f>
        <v>吴雨涵</v>
      </c>
      <c r="C160" s="6" t="s">
        <v>12</v>
      </c>
      <c r="D160" s="6" t="str">
        <f t="shared" si="8"/>
        <v>z2024393</v>
      </c>
      <c r="E160" s="6" t="s">
        <v>16</v>
      </c>
      <c r="XEK160" s="3"/>
    </row>
    <row r="161" s="1" customFormat="1" ht="26" customHeight="1" spans="1:16365">
      <c r="A161" s="6">
        <v>159</v>
      </c>
      <c r="B161" s="6" t="str">
        <f>"向翔"</f>
        <v>向翔</v>
      </c>
      <c r="C161" s="6" t="s">
        <v>12</v>
      </c>
      <c r="D161" s="6" t="str">
        <f t="shared" si="8"/>
        <v>z2024393</v>
      </c>
      <c r="E161" s="6" t="s">
        <v>16</v>
      </c>
      <c r="XEK161" s="3"/>
    </row>
    <row r="162" s="1" customFormat="1" ht="26" customHeight="1" spans="1:16365">
      <c r="A162" s="6">
        <v>160</v>
      </c>
      <c r="B162" s="6" t="str">
        <f>"黄彦雯"</f>
        <v>黄彦雯</v>
      </c>
      <c r="C162" s="6" t="s">
        <v>12</v>
      </c>
      <c r="D162" s="6" t="str">
        <f t="shared" si="8"/>
        <v>z2024393</v>
      </c>
      <c r="E162" s="6" t="s">
        <v>16</v>
      </c>
      <c r="XEK162" s="3"/>
    </row>
    <row r="163" s="1" customFormat="1" ht="26" customHeight="1" spans="1:16365">
      <c r="A163" s="6">
        <v>161</v>
      </c>
      <c r="B163" s="6" t="str">
        <f>"丰田"</f>
        <v>丰田</v>
      </c>
      <c r="C163" s="6" t="s">
        <v>12</v>
      </c>
      <c r="D163" s="6" t="str">
        <f t="shared" si="8"/>
        <v>z2024393</v>
      </c>
      <c r="E163" s="6" t="s">
        <v>16</v>
      </c>
      <c r="XEK163" s="3"/>
    </row>
    <row r="164" s="1" customFormat="1" ht="26" customHeight="1" spans="1:16365">
      <c r="A164" s="6">
        <v>162</v>
      </c>
      <c r="B164" s="6" t="str">
        <f>"梁华"</f>
        <v>梁华</v>
      </c>
      <c r="C164" s="6" t="s">
        <v>12</v>
      </c>
      <c r="D164" s="6" t="str">
        <f t="shared" si="8"/>
        <v>z2024393</v>
      </c>
      <c r="E164" s="6" t="s">
        <v>16</v>
      </c>
      <c r="XEK164" s="3"/>
    </row>
    <row r="165" s="1" customFormat="1" ht="26" customHeight="1" spans="1:16365">
      <c r="A165" s="6">
        <v>163</v>
      </c>
      <c r="B165" s="6" t="str">
        <f>"向绪平"</f>
        <v>向绪平</v>
      </c>
      <c r="C165" s="6" t="s">
        <v>12</v>
      </c>
      <c r="D165" s="6" t="str">
        <f t="shared" si="8"/>
        <v>z2024393</v>
      </c>
      <c r="E165" s="6" t="s">
        <v>16</v>
      </c>
      <c r="XEK165" s="3"/>
    </row>
    <row r="166" s="1" customFormat="1" ht="26" customHeight="1" spans="1:16365">
      <c r="A166" s="6">
        <v>164</v>
      </c>
      <c r="B166" s="6" t="str">
        <f>"朱彦"</f>
        <v>朱彦</v>
      </c>
      <c r="C166" s="6" t="s">
        <v>12</v>
      </c>
      <c r="D166" s="6" t="str">
        <f t="shared" ref="D166:D229" si="9">"z2024394"</f>
        <v>z2024394</v>
      </c>
      <c r="E166" s="6" t="s">
        <v>17</v>
      </c>
      <c r="XEK166" s="3"/>
    </row>
    <row r="167" s="1" customFormat="1" ht="26" customHeight="1" spans="1:16365">
      <c r="A167" s="6">
        <v>165</v>
      </c>
      <c r="B167" s="6" t="str">
        <f>"肖倩"</f>
        <v>肖倩</v>
      </c>
      <c r="C167" s="6" t="s">
        <v>12</v>
      </c>
      <c r="D167" s="6" t="str">
        <f t="shared" si="9"/>
        <v>z2024394</v>
      </c>
      <c r="E167" s="6" t="s">
        <v>17</v>
      </c>
      <c r="XEK167" s="3"/>
    </row>
    <row r="168" s="1" customFormat="1" ht="26" customHeight="1" spans="1:16365">
      <c r="A168" s="6">
        <v>166</v>
      </c>
      <c r="B168" s="6" t="str">
        <f>"陈梦菲"</f>
        <v>陈梦菲</v>
      </c>
      <c r="C168" s="6" t="s">
        <v>12</v>
      </c>
      <c r="D168" s="6" t="str">
        <f t="shared" si="9"/>
        <v>z2024394</v>
      </c>
      <c r="E168" s="6" t="s">
        <v>17</v>
      </c>
      <c r="XEK168" s="3"/>
    </row>
    <row r="169" s="1" customFormat="1" ht="26" customHeight="1" spans="1:16365">
      <c r="A169" s="6">
        <v>167</v>
      </c>
      <c r="B169" s="6" t="str">
        <f>"祝娟"</f>
        <v>祝娟</v>
      </c>
      <c r="C169" s="6" t="s">
        <v>12</v>
      </c>
      <c r="D169" s="6" t="str">
        <f t="shared" si="9"/>
        <v>z2024394</v>
      </c>
      <c r="E169" s="6" t="s">
        <v>17</v>
      </c>
      <c r="XEK169" s="3"/>
    </row>
    <row r="170" s="1" customFormat="1" ht="26" customHeight="1" spans="1:16365">
      <c r="A170" s="6">
        <v>168</v>
      </c>
      <c r="B170" s="6" t="str">
        <f>"王秋"</f>
        <v>王秋</v>
      </c>
      <c r="C170" s="6" t="s">
        <v>12</v>
      </c>
      <c r="D170" s="6" t="str">
        <f t="shared" si="9"/>
        <v>z2024394</v>
      </c>
      <c r="E170" s="6" t="s">
        <v>17</v>
      </c>
      <c r="XEK170" s="3"/>
    </row>
    <row r="171" s="1" customFormat="1" ht="26" customHeight="1" spans="1:16365">
      <c r="A171" s="6">
        <v>169</v>
      </c>
      <c r="B171" s="6" t="str">
        <f>"尹柳楒"</f>
        <v>尹柳楒</v>
      </c>
      <c r="C171" s="6" t="s">
        <v>12</v>
      </c>
      <c r="D171" s="6" t="str">
        <f t="shared" si="9"/>
        <v>z2024394</v>
      </c>
      <c r="E171" s="6" t="s">
        <v>17</v>
      </c>
      <c r="XEK171" s="3"/>
    </row>
    <row r="172" s="1" customFormat="1" ht="26" customHeight="1" spans="1:16365">
      <c r="A172" s="6">
        <v>170</v>
      </c>
      <c r="B172" s="6" t="str">
        <f>"刘爱华"</f>
        <v>刘爱华</v>
      </c>
      <c r="C172" s="6" t="s">
        <v>12</v>
      </c>
      <c r="D172" s="6" t="str">
        <f t="shared" si="9"/>
        <v>z2024394</v>
      </c>
      <c r="E172" s="6" t="s">
        <v>17</v>
      </c>
      <c r="XEK172" s="3"/>
    </row>
    <row r="173" s="1" customFormat="1" ht="26" customHeight="1" spans="1:16365">
      <c r="A173" s="6">
        <v>171</v>
      </c>
      <c r="B173" s="6" t="str">
        <f>"覃琳茸"</f>
        <v>覃琳茸</v>
      </c>
      <c r="C173" s="6" t="s">
        <v>12</v>
      </c>
      <c r="D173" s="6" t="str">
        <f t="shared" si="9"/>
        <v>z2024394</v>
      </c>
      <c r="E173" s="6" t="s">
        <v>17</v>
      </c>
      <c r="XEK173" s="3"/>
    </row>
    <row r="174" s="1" customFormat="1" ht="26" customHeight="1" spans="1:16365">
      <c r="A174" s="6">
        <v>172</v>
      </c>
      <c r="B174" s="6" t="str">
        <f>"叶媛媛"</f>
        <v>叶媛媛</v>
      </c>
      <c r="C174" s="6" t="s">
        <v>12</v>
      </c>
      <c r="D174" s="6" t="str">
        <f t="shared" si="9"/>
        <v>z2024394</v>
      </c>
      <c r="E174" s="6" t="s">
        <v>17</v>
      </c>
      <c r="XEK174" s="3"/>
    </row>
    <row r="175" s="1" customFormat="1" ht="26" customHeight="1" spans="1:16365">
      <c r="A175" s="6">
        <v>173</v>
      </c>
      <c r="B175" s="6" t="str">
        <f>"周巍"</f>
        <v>周巍</v>
      </c>
      <c r="C175" s="6" t="s">
        <v>12</v>
      </c>
      <c r="D175" s="6" t="str">
        <f t="shared" si="9"/>
        <v>z2024394</v>
      </c>
      <c r="E175" s="6" t="s">
        <v>17</v>
      </c>
      <c r="XEK175" s="3"/>
    </row>
    <row r="176" s="1" customFormat="1" ht="26" customHeight="1" spans="1:16365">
      <c r="A176" s="6">
        <v>174</v>
      </c>
      <c r="B176" s="6" t="str">
        <f>"陈龙"</f>
        <v>陈龙</v>
      </c>
      <c r="C176" s="6" t="s">
        <v>12</v>
      </c>
      <c r="D176" s="6" t="str">
        <f t="shared" si="9"/>
        <v>z2024394</v>
      </c>
      <c r="E176" s="6" t="s">
        <v>17</v>
      </c>
      <c r="XEK176" s="3"/>
    </row>
    <row r="177" s="1" customFormat="1" ht="26" customHeight="1" spans="1:16365">
      <c r="A177" s="6">
        <v>175</v>
      </c>
      <c r="B177" s="6" t="str">
        <f>"周颖"</f>
        <v>周颖</v>
      </c>
      <c r="C177" s="6" t="s">
        <v>12</v>
      </c>
      <c r="D177" s="6" t="str">
        <f t="shared" si="9"/>
        <v>z2024394</v>
      </c>
      <c r="E177" s="6" t="s">
        <v>17</v>
      </c>
      <c r="XEK177" s="3"/>
    </row>
    <row r="178" s="1" customFormat="1" ht="26" customHeight="1" spans="1:16365">
      <c r="A178" s="6">
        <v>176</v>
      </c>
      <c r="B178" s="6" t="str">
        <f>"杨雅峰"</f>
        <v>杨雅峰</v>
      </c>
      <c r="C178" s="6" t="s">
        <v>12</v>
      </c>
      <c r="D178" s="6" t="str">
        <f t="shared" si="9"/>
        <v>z2024394</v>
      </c>
      <c r="E178" s="6" t="s">
        <v>17</v>
      </c>
      <c r="XEK178" s="3"/>
    </row>
    <row r="179" s="1" customFormat="1" ht="26" customHeight="1" spans="1:16365">
      <c r="A179" s="6">
        <v>177</v>
      </c>
      <c r="B179" s="6" t="str">
        <f>"刘振名"</f>
        <v>刘振名</v>
      </c>
      <c r="C179" s="6" t="s">
        <v>12</v>
      </c>
      <c r="D179" s="6" t="str">
        <f t="shared" si="9"/>
        <v>z2024394</v>
      </c>
      <c r="E179" s="6" t="s">
        <v>17</v>
      </c>
      <c r="XEK179" s="3"/>
    </row>
    <row r="180" s="1" customFormat="1" ht="26" customHeight="1" spans="1:16365">
      <c r="A180" s="6">
        <v>178</v>
      </c>
      <c r="B180" s="6" t="str">
        <f>"肖境佐"</f>
        <v>肖境佐</v>
      </c>
      <c r="C180" s="6" t="s">
        <v>12</v>
      </c>
      <c r="D180" s="6" t="str">
        <f t="shared" si="9"/>
        <v>z2024394</v>
      </c>
      <c r="E180" s="6" t="s">
        <v>17</v>
      </c>
      <c r="XEK180" s="3"/>
    </row>
    <row r="181" s="1" customFormat="1" ht="26" customHeight="1" spans="1:16365">
      <c r="A181" s="6">
        <v>179</v>
      </c>
      <c r="B181" s="6" t="str">
        <f>"吴明阳"</f>
        <v>吴明阳</v>
      </c>
      <c r="C181" s="6" t="s">
        <v>12</v>
      </c>
      <c r="D181" s="6" t="str">
        <f t="shared" si="9"/>
        <v>z2024394</v>
      </c>
      <c r="E181" s="6" t="s">
        <v>17</v>
      </c>
      <c r="XEK181" s="3"/>
    </row>
    <row r="182" s="1" customFormat="1" ht="26" customHeight="1" spans="1:16365">
      <c r="A182" s="6">
        <v>180</v>
      </c>
      <c r="B182" s="6" t="str">
        <f>"肖艳"</f>
        <v>肖艳</v>
      </c>
      <c r="C182" s="6" t="s">
        <v>12</v>
      </c>
      <c r="D182" s="6" t="str">
        <f t="shared" si="9"/>
        <v>z2024394</v>
      </c>
      <c r="E182" s="6" t="s">
        <v>17</v>
      </c>
      <c r="XEK182" s="3"/>
    </row>
    <row r="183" s="1" customFormat="1" ht="26" customHeight="1" spans="1:16365">
      <c r="A183" s="6">
        <v>181</v>
      </c>
      <c r="B183" s="6" t="str">
        <f>"韩黎"</f>
        <v>韩黎</v>
      </c>
      <c r="C183" s="6" t="s">
        <v>12</v>
      </c>
      <c r="D183" s="6" t="str">
        <f t="shared" si="9"/>
        <v>z2024394</v>
      </c>
      <c r="E183" s="6" t="s">
        <v>17</v>
      </c>
      <c r="XEK183" s="3"/>
    </row>
    <row r="184" s="1" customFormat="1" ht="26" customHeight="1" spans="1:16365">
      <c r="A184" s="6">
        <v>182</v>
      </c>
      <c r="B184" s="6" t="str">
        <f>"隆敏"</f>
        <v>隆敏</v>
      </c>
      <c r="C184" s="6" t="s">
        <v>12</v>
      </c>
      <c r="D184" s="6" t="str">
        <f t="shared" si="9"/>
        <v>z2024394</v>
      </c>
      <c r="E184" s="6" t="s">
        <v>17</v>
      </c>
      <c r="XEK184" s="3"/>
    </row>
    <row r="185" s="1" customFormat="1" ht="26" customHeight="1" spans="1:16365">
      <c r="A185" s="6">
        <v>183</v>
      </c>
      <c r="B185" s="6" t="str">
        <f>"杨宜乾"</f>
        <v>杨宜乾</v>
      </c>
      <c r="C185" s="6" t="s">
        <v>12</v>
      </c>
      <c r="D185" s="6" t="str">
        <f t="shared" si="9"/>
        <v>z2024394</v>
      </c>
      <c r="E185" s="6" t="s">
        <v>17</v>
      </c>
      <c r="XEK185" s="3"/>
    </row>
    <row r="186" s="1" customFormat="1" ht="26" customHeight="1" spans="1:16365">
      <c r="A186" s="6">
        <v>184</v>
      </c>
      <c r="B186" s="6" t="str">
        <f>"兰林娇"</f>
        <v>兰林娇</v>
      </c>
      <c r="C186" s="6" t="s">
        <v>12</v>
      </c>
      <c r="D186" s="6" t="str">
        <f t="shared" si="9"/>
        <v>z2024394</v>
      </c>
      <c r="E186" s="6" t="s">
        <v>17</v>
      </c>
      <c r="XEK186" s="3"/>
    </row>
    <row r="187" s="1" customFormat="1" ht="26" customHeight="1" spans="1:16365">
      <c r="A187" s="6">
        <v>185</v>
      </c>
      <c r="B187" s="6" t="str">
        <f>"陈凡"</f>
        <v>陈凡</v>
      </c>
      <c r="C187" s="6" t="s">
        <v>12</v>
      </c>
      <c r="D187" s="6" t="str">
        <f t="shared" si="9"/>
        <v>z2024394</v>
      </c>
      <c r="E187" s="6" t="s">
        <v>17</v>
      </c>
      <c r="XEK187" s="3"/>
    </row>
    <row r="188" s="1" customFormat="1" ht="26" customHeight="1" spans="1:16365">
      <c r="A188" s="6">
        <v>186</v>
      </c>
      <c r="B188" s="6" t="str">
        <f>"刘煜"</f>
        <v>刘煜</v>
      </c>
      <c r="C188" s="6" t="s">
        <v>12</v>
      </c>
      <c r="D188" s="6" t="str">
        <f t="shared" si="9"/>
        <v>z2024394</v>
      </c>
      <c r="E188" s="6" t="s">
        <v>17</v>
      </c>
      <c r="XEK188" s="3"/>
    </row>
    <row r="189" s="1" customFormat="1" ht="26" customHeight="1" spans="1:16365">
      <c r="A189" s="6">
        <v>187</v>
      </c>
      <c r="B189" s="6" t="str">
        <f>"刘天宇"</f>
        <v>刘天宇</v>
      </c>
      <c r="C189" s="6" t="s">
        <v>12</v>
      </c>
      <c r="D189" s="6" t="str">
        <f t="shared" si="9"/>
        <v>z2024394</v>
      </c>
      <c r="E189" s="6" t="s">
        <v>17</v>
      </c>
      <c r="XEK189" s="3"/>
    </row>
    <row r="190" s="1" customFormat="1" ht="26" customHeight="1" spans="1:16365">
      <c r="A190" s="6">
        <v>188</v>
      </c>
      <c r="B190" s="6" t="str">
        <f>"向靖宇"</f>
        <v>向靖宇</v>
      </c>
      <c r="C190" s="6" t="s">
        <v>12</v>
      </c>
      <c r="D190" s="6" t="str">
        <f t="shared" si="9"/>
        <v>z2024394</v>
      </c>
      <c r="E190" s="6" t="s">
        <v>17</v>
      </c>
      <c r="XEK190" s="3"/>
    </row>
    <row r="191" s="1" customFormat="1" ht="26" customHeight="1" spans="1:16365">
      <c r="A191" s="6">
        <v>189</v>
      </c>
      <c r="B191" s="6" t="str">
        <f>"王渝"</f>
        <v>王渝</v>
      </c>
      <c r="C191" s="6" t="s">
        <v>12</v>
      </c>
      <c r="D191" s="6" t="str">
        <f t="shared" si="9"/>
        <v>z2024394</v>
      </c>
      <c r="E191" s="6" t="s">
        <v>17</v>
      </c>
      <c r="XEK191" s="3"/>
    </row>
    <row r="192" s="1" customFormat="1" ht="26" customHeight="1" spans="1:16365">
      <c r="A192" s="6">
        <v>190</v>
      </c>
      <c r="B192" s="6" t="str">
        <f>"付燊堰"</f>
        <v>付燊堰</v>
      </c>
      <c r="C192" s="6" t="s">
        <v>12</v>
      </c>
      <c r="D192" s="6" t="str">
        <f t="shared" si="9"/>
        <v>z2024394</v>
      </c>
      <c r="E192" s="6" t="s">
        <v>17</v>
      </c>
      <c r="XEK192" s="3"/>
    </row>
    <row r="193" s="1" customFormat="1" ht="26" customHeight="1" spans="1:16365">
      <c r="A193" s="6">
        <v>191</v>
      </c>
      <c r="B193" s="6" t="str">
        <f>"黄伟"</f>
        <v>黄伟</v>
      </c>
      <c r="C193" s="6" t="s">
        <v>12</v>
      </c>
      <c r="D193" s="6" t="str">
        <f t="shared" si="9"/>
        <v>z2024394</v>
      </c>
      <c r="E193" s="6" t="s">
        <v>17</v>
      </c>
      <c r="XEK193" s="3"/>
    </row>
    <row r="194" s="1" customFormat="1" ht="26" customHeight="1" spans="1:16365">
      <c r="A194" s="6">
        <v>192</v>
      </c>
      <c r="B194" s="6" t="str">
        <f>"谭亚东"</f>
        <v>谭亚东</v>
      </c>
      <c r="C194" s="6" t="s">
        <v>12</v>
      </c>
      <c r="D194" s="6" t="str">
        <f t="shared" si="9"/>
        <v>z2024394</v>
      </c>
      <c r="E194" s="6" t="s">
        <v>17</v>
      </c>
      <c r="XEK194" s="3"/>
    </row>
    <row r="195" s="1" customFormat="1" ht="26" customHeight="1" spans="1:16365">
      <c r="A195" s="6">
        <v>193</v>
      </c>
      <c r="B195" s="6" t="str">
        <f>"钱国麟"</f>
        <v>钱国麟</v>
      </c>
      <c r="C195" s="6" t="s">
        <v>12</v>
      </c>
      <c r="D195" s="6" t="str">
        <f t="shared" si="9"/>
        <v>z2024394</v>
      </c>
      <c r="E195" s="6" t="s">
        <v>17</v>
      </c>
      <c r="XEK195" s="3"/>
    </row>
    <row r="196" s="1" customFormat="1" ht="26" customHeight="1" spans="1:16365">
      <c r="A196" s="6">
        <v>194</v>
      </c>
      <c r="B196" s="6" t="str">
        <f>"冉露"</f>
        <v>冉露</v>
      </c>
      <c r="C196" s="6" t="s">
        <v>12</v>
      </c>
      <c r="D196" s="6" t="str">
        <f t="shared" si="9"/>
        <v>z2024394</v>
      </c>
      <c r="E196" s="6" t="s">
        <v>17</v>
      </c>
      <c r="XEK196" s="3"/>
    </row>
    <row r="197" s="1" customFormat="1" ht="26" customHeight="1" spans="1:16365">
      <c r="A197" s="6">
        <v>195</v>
      </c>
      <c r="B197" s="6" t="str">
        <f>"黄雨欣"</f>
        <v>黄雨欣</v>
      </c>
      <c r="C197" s="6" t="s">
        <v>12</v>
      </c>
      <c r="D197" s="6" t="str">
        <f t="shared" si="9"/>
        <v>z2024394</v>
      </c>
      <c r="E197" s="6" t="s">
        <v>17</v>
      </c>
      <c r="XEK197" s="3"/>
    </row>
    <row r="198" s="1" customFormat="1" ht="26" customHeight="1" spans="1:16365">
      <c r="A198" s="6">
        <v>196</v>
      </c>
      <c r="B198" s="6" t="str">
        <f>"刘尚"</f>
        <v>刘尚</v>
      </c>
      <c r="C198" s="6" t="s">
        <v>12</v>
      </c>
      <c r="D198" s="6" t="str">
        <f t="shared" si="9"/>
        <v>z2024394</v>
      </c>
      <c r="E198" s="6" t="s">
        <v>17</v>
      </c>
      <c r="XEK198" s="3"/>
    </row>
    <row r="199" s="1" customFormat="1" ht="26" customHeight="1" spans="1:16365">
      <c r="A199" s="6">
        <v>197</v>
      </c>
      <c r="B199" s="6" t="str">
        <f>"张国鑫"</f>
        <v>张国鑫</v>
      </c>
      <c r="C199" s="6" t="s">
        <v>12</v>
      </c>
      <c r="D199" s="6" t="str">
        <f t="shared" si="9"/>
        <v>z2024394</v>
      </c>
      <c r="E199" s="6" t="s">
        <v>17</v>
      </c>
      <c r="XEK199" s="3"/>
    </row>
    <row r="200" s="1" customFormat="1" ht="26" customHeight="1" spans="1:16365">
      <c r="A200" s="6">
        <v>198</v>
      </c>
      <c r="B200" s="6" t="str">
        <f>"夏青青"</f>
        <v>夏青青</v>
      </c>
      <c r="C200" s="6" t="s">
        <v>12</v>
      </c>
      <c r="D200" s="6" t="str">
        <f t="shared" si="9"/>
        <v>z2024394</v>
      </c>
      <c r="E200" s="6" t="s">
        <v>17</v>
      </c>
      <c r="XEK200" s="3"/>
    </row>
    <row r="201" s="1" customFormat="1" ht="26" customHeight="1" spans="1:16365">
      <c r="A201" s="6">
        <v>199</v>
      </c>
      <c r="B201" s="6" t="str">
        <f>"吴小林"</f>
        <v>吴小林</v>
      </c>
      <c r="C201" s="6" t="s">
        <v>12</v>
      </c>
      <c r="D201" s="6" t="str">
        <f t="shared" si="9"/>
        <v>z2024394</v>
      </c>
      <c r="E201" s="6" t="s">
        <v>17</v>
      </c>
      <c r="XEK201" s="3"/>
    </row>
    <row r="202" s="1" customFormat="1" ht="26" customHeight="1" spans="1:16365">
      <c r="A202" s="6">
        <v>200</v>
      </c>
      <c r="B202" s="6" t="str">
        <f>"杨金艳"</f>
        <v>杨金艳</v>
      </c>
      <c r="C202" s="6" t="s">
        <v>12</v>
      </c>
      <c r="D202" s="6" t="str">
        <f t="shared" si="9"/>
        <v>z2024394</v>
      </c>
      <c r="E202" s="6" t="s">
        <v>17</v>
      </c>
      <c r="XEK202" s="3"/>
    </row>
    <row r="203" s="1" customFormat="1" ht="26" customHeight="1" spans="1:16365">
      <c r="A203" s="6">
        <v>201</v>
      </c>
      <c r="B203" s="6" t="str">
        <f>"马晓艺"</f>
        <v>马晓艺</v>
      </c>
      <c r="C203" s="6" t="s">
        <v>12</v>
      </c>
      <c r="D203" s="6" t="str">
        <f t="shared" si="9"/>
        <v>z2024394</v>
      </c>
      <c r="E203" s="6" t="s">
        <v>17</v>
      </c>
      <c r="XEK203" s="3"/>
    </row>
    <row r="204" s="1" customFormat="1" ht="26" customHeight="1" spans="1:16365">
      <c r="A204" s="6">
        <v>202</v>
      </c>
      <c r="B204" s="6" t="str">
        <f>"陈恬田"</f>
        <v>陈恬田</v>
      </c>
      <c r="C204" s="6" t="s">
        <v>12</v>
      </c>
      <c r="D204" s="6" t="str">
        <f t="shared" si="9"/>
        <v>z2024394</v>
      </c>
      <c r="E204" s="6" t="s">
        <v>17</v>
      </c>
      <c r="XEK204" s="3"/>
    </row>
    <row r="205" s="1" customFormat="1" ht="26" customHeight="1" spans="1:16365">
      <c r="A205" s="6">
        <v>203</v>
      </c>
      <c r="B205" s="6" t="str">
        <f>"谭敬萍"</f>
        <v>谭敬萍</v>
      </c>
      <c r="C205" s="6" t="s">
        <v>12</v>
      </c>
      <c r="D205" s="6" t="str">
        <f t="shared" si="9"/>
        <v>z2024394</v>
      </c>
      <c r="E205" s="6" t="s">
        <v>17</v>
      </c>
      <c r="XEK205" s="3"/>
    </row>
    <row r="206" s="1" customFormat="1" ht="26" customHeight="1" spans="1:16365">
      <c r="A206" s="6">
        <v>204</v>
      </c>
      <c r="B206" s="6" t="str">
        <f>"谭丽媛"</f>
        <v>谭丽媛</v>
      </c>
      <c r="C206" s="6" t="s">
        <v>12</v>
      </c>
      <c r="D206" s="6" t="str">
        <f t="shared" si="9"/>
        <v>z2024394</v>
      </c>
      <c r="E206" s="6" t="s">
        <v>17</v>
      </c>
      <c r="XEK206" s="3"/>
    </row>
    <row r="207" s="1" customFormat="1" ht="26" customHeight="1" spans="1:16365">
      <c r="A207" s="6">
        <v>205</v>
      </c>
      <c r="B207" s="6" t="str">
        <f>"唐翎棨"</f>
        <v>唐翎棨</v>
      </c>
      <c r="C207" s="6" t="s">
        <v>12</v>
      </c>
      <c r="D207" s="6" t="str">
        <f t="shared" si="9"/>
        <v>z2024394</v>
      </c>
      <c r="E207" s="6" t="s">
        <v>17</v>
      </c>
      <c r="XEK207" s="3"/>
    </row>
    <row r="208" s="1" customFormat="1" ht="26" customHeight="1" spans="1:16365">
      <c r="A208" s="6">
        <v>206</v>
      </c>
      <c r="B208" s="6" t="str">
        <f>"喻清"</f>
        <v>喻清</v>
      </c>
      <c r="C208" s="6" t="s">
        <v>12</v>
      </c>
      <c r="D208" s="6" t="str">
        <f t="shared" si="9"/>
        <v>z2024394</v>
      </c>
      <c r="E208" s="6" t="s">
        <v>17</v>
      </c>
      <c r="XEK208" s="3"/>
    </row>
    <row r="209" s="1" customFormat="1" ht="26" customHeight="1" spans="1:16365">
      <c r="A209" s="6">
        <v>207</v>
      </c>
      <c r="B209" s="6" t="str">
        <f>"游娇"</f>
        <v>游娇</v>
      </c>
      <c r="C209" s="6" t="s">
        <v>12</v>
      </c>
      <c r="D209" s="6" t="str">
        <f t="shared" si="9"/>
        <v>z2024394</v>
      </c>
      <c r="E209" s="6" t="s">
        <v>17</v>
      </c>
      <c r="XEK209" s="3"/>
    </row>
    <row r="210" s="1" customFormat="1" ht="26" customHeight="1" spans="1:16365">
      <c r="A210" s="6">
        <v>208</v>
      </c>
      <c r="B210" s="6" t="str">
        <f>"涂巧"</f>
        <v>涂巧</v>
      </c>
      <c r="C210" s="6" t="s">
        <v>12</v>
      </c>
      <c r="D210" s="6" t="str">
        <f t="shared" si="9"/>
        <v>z2024394</v>
      </c>
      <c r="E210" s="6" t="s">
        <v>17</v>
      </c>
      <c r="XEK210" s="3"/>
    </row>
    <row r="211" s="1" customFormat="1" ht="26" customHeight="1" spans="1:16365">
      <c r="A211" s="6">
        <v>209</v>
      </c>
      <c r="B211" s="6" t="str">
        <f>"向力"</f>
        <v>向力</v>
      </c>
      <c r="C211" s="6" t="s">
        <v>12</v>
      </c>
      <c r="D211" s="6" t="str">
        <f t="shared" si="9"/>
        <v>z2024394</v>
      </c>
      <c r="E211" s="6" t="s">
        <v>17</v>
      </c>
      <c r="XEK211" s="3"/>
    </row>
    <row r="212" s="1" customFormat="1" ht="26" customHeight="1" spans="1:16365">
      <c r="A212" s="6">
        <v>210</v>
      </c>
      <c r="B212" s="6" t="str">
        <f>"郭颖"</f>
        <v>郭颖</v>
      </c>
      <c r="C212" s="6" t="s">
        <v>12</v>
      </c>
      <c r="D212" s="6" t="str">
        <f t="shared" si="9"/>
        <v>z2024394</v>
      </c>
      <c r="E212" s="6" t="s">
        <v>17</v>
      </c>
      <c r="XEK212" s="3"/>
    </row>
    <row r="213" s="1" customFormat="1" ht="26" customHeight="1" spans="1:16365">
      <c r="A213" s="6">
        <v>211</v>
      </c>
      <c r="B213" s="6" t="str">
        <f>"夏源"</f>
        <v>夏源</v>
      </c>
      <c r="C213" s="6" t="s">
        <v>12</v>
      </c>
      <c r="D213" s="6" t="str">
        <f t="shared" si="9"/>
        <v>z2024394</v>
      </c>
      <c r="E213" s="6" t="s">
        <v>17</v>
      </c>
      <c r="XEK213" s="3"/>
    </row>
    <row r="214" s="1" customFormat="1" ht="26" customHeight="1" spans="1:16365">
      <c r="A214" s="6">
        <v>212</v>
      </c>
      <c r="B214" s="6" t="str">
        <f>"覃利敏"</f>
        <v>覃利敏</v>
      </c>
      <c r="C214" s="6" t="s">
        <v>12</v>
      </c>
      <c r="D214" s="6" t="str">
        <f t="shared" si="9"/>
        <v>z2024394</v>
      </c>
      <c r="E214" s="6" t="s">
        <v>17</v>
      </c>
      <c r="XEK214" s="3"/>
    </row>
    <row r="215" s="1" customFormat="1" ht="26" customHeight="1" spans="1:16365">
      <c r="A215" s="6">
        <v>213</v>
      </c>
      <c r="B215" s="6" t="str">
        <f>"尹馨仪"</f>
        <v>尹馨仪</v>
      </c>
      <c r="C215" s="6" t="s">
        <v>12</v>
      </c>
      <c r="D215" s="6" t="str">
        <f t="shared" si="9"/>
        <v>z2024394</v>
      </c>
      <c r="E215" s="6" t="s">
        <v>17</v>
      </c>
      <c r="XEK215" s="3"/>
    </row>
    <row r="216" s="1" customFormat="1" ht="26" customHeight="1" spans="1:16365">
      <c r="A216" s="6">
        <v>214</v>
      </c>
      <c r="B216" s="6" t="str">
        <f>"彭瑶瑶"</f>
        <v>彭瑶瑶</v>
      </c>
      <c r="C216" s="6" t="s">
        <v>12</v>
      </c>
      <c r="D216" s="6" t="str">
        <f t="shared" si="9"/>
        <v>z2024394</v>
      </c>
      <c r="E216" s="6" t="s">
        <v>17</v>
      </c>
      <c r="XEK216" s="3"/>
    </row>
    <row r="217" s="1" customFormat="1" ht="26" customHeight="1" spans="1:16365">
      <c r="A217" s="6">
        <v>215</v>
      </c>
      <c r="B217" s="6" t="str">
        <f>"冉启玲"</f>
        <v>冉启玲</v>
      </c>
      <c r="C217" s="6" t="s">
        <v>12</v>
      </c>
      <c r="D217" s="6" t="str">
        <f t="shared" si="9"/>
        <v>z2024394</v>
      </c>
      <c r="E217" s="6" t="s">
        <v>17</v>
      </c>
      <c r="XEK217" s="3"/>
    </row>
    <row r="218" s="1" customFormat="1" ht="26" customHeight="1" spans="1:16365">
      <c r="A218" s="6">
        <v>216</v>
      </c>
      <c r="B218" s="6" t="str">
        <f>"梅光美"</f>
        <v>梅光美</v>
      </c>
      <c r="C218" s="6" t="s">
        <v>12</v>
      </c>
      <c r="D218" s="6" t="str">
        <f t="shared" si="9"/>
        <v>z2024394</v>
      </c>
      <c r="E218" s="6" t="s">
        <v>17</v>
      </c>
      <c r="XEK218" s="3"/>
    </row>
    <row r="219" s="1" customFormat="1" ht="26" customHeight="1" spans="1:16365">
      <c r="A219" s="6">
        <v>217</v>
      </c>
      <c r="B219" s="6" t="str">
        <f>"吴秋璇"</f>
        <v>吴秋璇</v>
      </c>
      <c r="C219" s="6" t="s">
        <v>12</v>
      </c>
      <c r="D219" s="6" t="str">
        <f t="shared" si="9"/>
        <v>z2024394</v>
      </c>
      <c r="E219" s="6" t="s">
        <v>17</v>
      </c>
      <c r="XEK219" s="3"/>
    </row>
    <row r="220" s="1" customFormat="1" ht="26" customHeight="1" spans="1:16365">
      <c r="A220" s="6">
        <v>218</v>
      </c>
      <c r="B220" s="6" t="str">
        <f>"杨依婷"</f>
        <v>杨依婷</v>
      </c>
      <c r="C220" s="6" t="s">
        <v>12</v>
      </c>
      <c r="D220" s="6" t="str">
        <f t="shared" si="9"/>
        <v>z2024394</v>
      </c>
      <c r="E220" s="6" t="s">
        <v>17</v>
      </c>
      <c r="XEK220" s="3"/>
    </row>
    <row r="221" s="1" customFormat="1" ht="26" customHeight="1" spans="1:16365">
      <c r="A221" s="6">
        <v>219</v>
      </c>
      <c r="B221" s="6" t="str">
        <f>"唐洁梅"</f>
        <v>唐洁梅</v>
      </c>
      <c r="C221" s="6" t="s">
        <v>12</v>
      </c>
      <c r="D221" s="6" t="str">
        <f t="shared" si="9"/>
        <v>z2024394</v>
      </c>
      <c r="E221" s="6" t="s">
        <v>17</v>
      </c>
      <c r="XEK221" s="3"/>
    </row>
    <row r="222" s="1" customFormat="1" ht="26" customHeight="1" spans="1:16365">
      <c r="A222" s="6">
        <v>220</v>
      </c>
      <c r="B222" s="6" t="str">
        <f>"向修瑾"</f>
        <v>向修瑾</v>
      </c>
      <c r="C222" s="6" t="s">
        <v>12</v>
      </c>
      <c r="D222" s="6" t="str">
        <f t="shared" si="9"/>
        <v>z2024394</v>
      </c>
      <c r="E222" s="6" t="s">
        <v>17</v>
      </c>
      <c r="XEK222" s="3"/>
    </row>
    <row r="223" s="1" customFormat="1" ht="26" customHeight="1" spans="1:16365">
      <c r="A223" s="6">
        <v>221</v>
      </c>
      <c r="B223" s="6" t="str">
        <f>"田惠文"</f>
        <v>田惠文</v>
      </c>
      <c r="C223" s="6" t="s">
        <v>12</v>
      </c>
      <c r="D223" s="6" t="str">
        <f t="shared" si="9"/>
        <v>z2024394</v>
      </c>
      <c r="E223" s="6" t="s">
        <v>17</v>
      </c>
      <c r="XEK223" s="3"/>
    </row>
    <row r="224" s="1" customFormat="1" ht="26" customHeight="1" spans="1:16365">
      <c r="A224" s="6">
        <v>222</v>
      </c>
      <c r="B224" s="6" t="str">
        <f>"张宇"</f>
        <v>张宇</v>
      </c>
      <c r="C224" s="6" t="s">
        <v>12</v>
      </c>
      <c r="D224" s="6" t="str">
        <f t="shared" si="9"/>
        <v>z2024394</v>
      </c>
      <c r="E224" s="6" t="s">
        <v>17</v>
      </c>
      <c r="XEK224" s="3"/>
    </row>
    <row r="225" s="1" customFormat="1" ht="26" customHeight="1" spans="1:16365">
      <c r="A225" s="6">
        <v>223</v>
      </c>
      <c r="B225" s="6" t="str">
        <f>"刘云"</f>
        <v>刘云</v>
      </c>
      <c r="C225" s="6" t="s">
        <v>12</v>
      </c>
      <c r="D225" s="6" t="str">
        <f t="shared" si="9"/>
        <v>z2024394</v>
      </c>
      <c r="E225" s="6" t="s">
        <v>17</v>
      </c>
      <c r="XEK225" s="3"/>
    </row>
    <row r="226" s="1" customFormat="1" ht="26" customHeight="1" spans="1:16365">
      <c r="A226" s="6">
        <v>224</v>
      </c>
      <c r="B226" s="6" t="str">
        <f>"刘湘"</f>
        <v>刘湘</v>
      </c>
      <c r="C226" s="6" t="s">
        <v>12</v>
      </c>
      <c r="D226" s="6" t="str">
        <f t="shared" si="9"/>
        <v>z2024394</v>
      </c>
      <c r="E226" s="6" t="s">
        <v>17</v>
      </c>
      <c r="XEK226" s="3"/>
    </row>
    <row r="227" s="1" customFormat="1" ht="26" customHeight="1" spans="1:16365">
      <c r="A227" s="6">
        <v>225</v>
      </c>
      <c r="B227" s="6" t="str">
        <f>"黄鹤"</f>
        <v>黄鹤</v>
      </c>
      <c r="C227" s="6" t="s">
        <v>12</v>
      </c>
      <c r="D227" s="6" t="str">
        <f t="shared" si="9"/>
        <v>z2024394</v>
      </c>
      <c r="E227" s="6" t="s">
        <v>17</v>
      </c>
      <c r="XEK227" s="3"/>
    </row>
    <row r="228" s="1" customFormat="1" ht="26" customHeight="1" spans="1:16365">
      <c r="A228" s="6">
        <v>226</v>
      </c>
      <c r="B228" s="6" t="str">
        <f>"林科均"</f>
        <v>林科均</v>
      </c>
      <c r="C228" s="6" t="s">
        <v>12</v>
      </c>
      <c r="D228" s="6" t="str">
        <f t="shared" si="9"/>
        <v>z2024394</v>
      </c>
      <c r="E228" s="6" t="s">
        <v>17</v>
      </c>
      <c r="XEK228" s="3"/>
    </row>
    <row r="229" s="1" customFormat="1" ht="26" customHeight="1" spans="1:16365">
      <c r="A229" s="6">
        <v>227</v>
      </c>
      <c r="B229" s="6" t="str">
        <f>"刘甜恬"</f>
        <v>刘甜恬</v>
      </c>
      <c r="C229" s="6" t="s">
        <v>12</v>
      </c>
      <c r="D229" s="6" t="str">
        <f t="shared" si="9"/>
        <v>z2024394</v>
      </c>
      <c r="E229" s="6" t="s">
        <v>17</v>
      </c>
      <c r="XEK229" s="3"/>
    </row>
    <row r="230" s="1" customFormat="1" ht="26" customHeight="1" spans="1:16365">
      <c r="A230" s="6">
        <v>228</v>
      </c>
      <c r="B230" s="6" t="str">
        <f>"黄周"</f>
        <v>黄周</v>
      </c>
      <c r="C230" s="6" t="s">
        <v>12</v>
      </c>
      <c r="D230" s="6" t="str">
        <f t="shared" ref="D230:D235" si="10">"z2024394"</f>
        <v>z2024394</v>
      </c>
      <c r="E230" s="6" t="s">
        <v>17</v>
      </c>
      <c r="XEK230" s="3"/>
    </row>
    <row r="231" s="1" customFormat="1" ht="26" customHeight="1" spans="1:16365">
      <c r="A231" s="6">
        <v>229</v>
      </c>
      <c r="B231" s="6" t="str">
        <f>"康源"</f>
        <v>康源</v>
      </c>
      <c r="C231" s="6" t="s">
        <v>12</v>
      </c>
      <c r="D231" s="6" t="str">
        <f t="shared" si="10"/>
        <v>z2024394</v>
      </c>
      <c r="E231" s="6" t="s">
        <v>17</v>
      </c>
      <c r="XEK231" s="3"/>
    </row>
    <row r="232" s="1" customFormat="1" ht="26" customHeight="1" spans="1:16365">
      <c r="A232" s="6">
        <v>230</v>
      </c>
      <c r="B232" s="6" t="str">
        <f>"张灿"</f>
        <v>张灿</v>
      </c>
      <c r="C232" s="6" t="s">
        <v>12</v>
      </c>
      <c r="D232" s="6" t="str">
        <f t="shared" si="10"/>
        <v>z2024394</v>
      </c>
      <c r="E232" s="6" t="s">
        <v>17</v>
      </c>
      <c r="XEK232" s="3"/>
    </row>
    <row r="233" s="1" customFormat="1" ht="26" customHeight="1" spans="1:16365">
      <c r="A233" s="6">
        <v>231</v>
      </c>
      <c r="B233" s="6" t="str">
        <f>"袁芷涵"</f>
        <v>袁芷涵</v>
      </c>
      <c r="C233" s="6" t="s">
        <v>12</v>
      </c>
      <c r="D233" s="6" t="str">
        <f t="shared" si="10"/>
        <v>z2024394</v>
      </c>
      <c r="E233" s="6" t="s">
        <v>17</v>
      </c>
      <c r="XEK233" s="3"/>
    </row>
    <row r="234" s="1" customFormat="1" ht="26" customHeight="1" spans="1:16365">
      <c r="A234" s="6">
        <v>232</v>
      </c>
      <c r="B234" s="6" t="str">
        <f>"黄雪"</f>
        <v>黄雪</v>
      </c>
      <c r="C234" s="6" t="s">
        <v>12</v>
      </c>
      <c r="D234" s="6" t="str">
        <f t="shared" si="10"/>
        <v>z2024394</v>
      </c>
      <c r="E234" s="6" t="s">
        <v>17</v>
      </c>
      <c r="XEK234" s="3"/>
    </row>
    <row r="235" s="1" customFormat="1" ht="26" customHeight="1" spans="1:16365">
      <c r="A235" s="6">
        <v>233</v>
      </c>
      <c r="B235" s="6" t="str">
        <f>"邹金玉"</f>
        <v>邹金玉</v>
      </c>
      <c r="C235" s="6" t="s">
        <v>12</v>
      </c>
      <c r="D235" s="6" t="str">
        <f t="shared" si="10"/>
        <v>z2024394</v>
      </c>
      <c r="E235" s="6" t="s">
        <v>17</v>
      </c>
      <c r="XEK235" s="3"/>
    </row>
    <row r="236" s="1" customFormat="1" ht="26" customHeight="1" spans="1:16365">
      <c r="A236" s="6">
        <v>234</v>
      </c>
      <c r="B236" s="6" t="str">
        <f>"吴旭东"</f>
        <v>吴旭东</v>
      </c>
      <c r="C236" s="6" t="s">
        <v>12</v>
      </c>
      <c r="D236" s="6" t="str">
        <f t="shared" ref="D236:D253" si="11">"z2024394"</f>
        <v>z2024394</v>
      </c>
      <c r="E236" s="6" t="s">
        <v>17</v>
      </c>
      <c r="XEK236" s="3"/>
    </row>
    <row r="237" s="1" customFormat="1" ht="26" customHeight="1" spans="1:16365">
      <c r="A237" s="6">
        <v>235</v>
      </c>
      <c r="B237" s="6" t="str">
        <f>"秦斯"</f>
        <v>秦斯</v>
      </c>
      <c r="C237" s="6" t="s">
        <v>12</v>
      </c>
      <c r="D237" s="6" t="str">
        <f t="shared" si="11"/>
        <v>z2024394</v>
      </c>
      <c r="E237" s="6" t="s">
        <v>17</v>
      </c>
      <c r="XEK237" s="3"/>
    </row>
    <row r="238" s="1" customFormat="1" ht="26" customHeight="1" spans="1:16365">
      <c r="A238" s="6">
        <v>236</v>
      </c>
      <c r="B238" s="6" t="str">
        <f>"蒋蓓"</f>
        <v>蒋蓓</v>
      </c>
      <c r="C238" s="6" t="s">
        <v>12</v>
      </c>
      <c r="D238" s="6" t="str">
        <f t="shared" si="11"/>
        <v>z2024394</v>
      </c>
      <c r="E238" s="6" t="s">
        <v>17</v>
      </c>
      <c r="XEK238" s="3"/>
    </row>
    <row r="239" s="1" customFormat="1" ht="26" customHeight="1" spans="1:16365">
      <c r="A239" s="6">
        <v>237</v>
      </c>
      <c r="B239" s="6" t="str">
        <f>"樊存亿"</f>
        <v>樊存亿</v>
      </c>
      <c r="C239" s="6" t="s">
        <v>12</v>
      </c>
      <c r="D239" s="6" t="str">
        <f t="shared" si="11"/>
        <v>z2024394</v>
      </c>
      <c r="E239" s="6" t="s">
        <v>17</v>
      </c>
      <c r="XEK239" s="3"/>
    </row>
    <row r="240" s="1" customFormat="1" ht="26" customHeight="1" spans="1:16365">
      <c r="A240" s="6">
        <v>238</v>
      </c>
      <c r="B240" s="6" t="str">
        <f>"周毅"</f>
        <v>周毅</v>
      </c>
      <c r="C240" s="6" t="s">
        <v>12</v>
      </c>
      <c r="D240" s="6" t="str">
        <f t="shared" si="11"/>
        <v>z2024394</v>
      </c>
      <c r="E240" s="6" t="s">
        <v>17</v>
      </c>
      <c r="XEK240" s="3"/>
    </row>
    <row r="241" s="1" customFormat="1" ht="26" customHeight="1" spans="1:16365">
      <c r="A241" s="6">
        <v>239</v>
      </c>
      <c r="B241" s="6" t="str">
        <f>"杨舒文"</f>
        <v>杨舒文</v>
      </c>
      <c r="C241" s="6" t="s">
        <v>12</v>
      </c>
      <c r="D241" s="6" t="str">
        <f t="shared" si="11"/>
        <v>z2024394</v>
      </c>
      <c r="E241" s="6" t="s">
        <v>17</v>
      </c>
      <c r="XEK241" s="3"/>
    </row>
    <row r="242" s="1" customFormat="1" ht="26" customHeight="1" spans="1:16365">
      <c r="A242" s="6">
        <v>240</v>
      </c>
      <c r="B242" s="6" t="str">
        <f>"徐小曼"</f>
        <v>徐小曼</v>
      </c>
      <c r="C242" s="6" t="s">
        <v>12</v>
      </c>
      <c r="D242" s="6" t="str">
        <f t="shared" si="11"/>
        <v>z2024394</v>
      </c>
      <c r="E242" s="6" t="s">
        <v>17</v>
      </c>
      <c r="XEK242" s="3"/>
    </row>
    <row r="243" s="1" customFormat="1" ht="26" customHeight="1" spans="1:16365">
      <c r="A243" s="6">
        <v>241</v>
      </c>
      <c r="B243" s="6" t="str">
        <f>"宋妍"</f>
        <v>宋妍</v>
      </c>
      <c r="C243" s="6" t="s">
        <v>12</v>
      </c>
      <c r="D243" s="6" t="str">
        <f t="shared" si="11"/>
        <v>z2024394</v>
      </c>
      <c r="E243" s="6" t="s">
        <v>17</v>
      </c>
      <c r="XEK243" s="3"/>
    </row>
    <row r="244" s="1" customFormat="1" ht="26" customHeight="1" spans="1:16365">
      <c r="A244" s="6">
        <v>242</v>
      </c>
      <c r="B244" s="6" t="str">
        <f>"郎少慧"</f>
        <v>郎少慧</v>
      </c>
      <c r="C244" s="6" t="s">
        <v>12</v>
      </c>
      <c r="D244" s="6" t="str">
        <f t="shared" si="11"/>
        <v>z2024394</v>
      </c>
      <c r="E244" s="6" t="s">
        <v>17</v>
      </c>
      <c r="XEK244" s="3"/>
    </row>
    <row r="245" s="1" customFormat="1" ht="26" customHeight="1" spans="1:16365">
      <c r="A245" s="6">
        <v>243</v>
      </c>
      <c r="B245" s="6" t="str">
        <f>"李尹"</f>
        <v>李尹</v>
      </c>
      <c r="C245" s="6" t="s">
        <v>12</v>
      </c>
      <c r="D245" s="6" t="str">
        <f t="shared" si="11"/>
        <v>z2024394</v>
      </c>
      <c r="E245" s="6" t="s">
        <v>17</v>
      </c>
      <c r="XEK245" s="3"/>
    </row>
    <row r="246" s="1" customFormat="1" ht="26" customHeight="1" spans="1:16365">
      <c r="A246" s="6">
        <v>244</v>
      </c>
      <c r="B246" s="6" t="str">
        <f>"欧阳雨仟"</f>
        <v>欧阳雨仟</v>
      </c>
      <c r="C246" s="6" t="s">
        <v>12</v>
      </c>
      <c r="D246" s="6" t="str">
        <f t="shared" si="11"/>
        <v>z2024394</v>
      </c>
      <c r="E246" s="6" t="s">
        <v>17</v>
      </c>
      <c r="XEK246" s="3"/>
    </row>
    <row r="247" s="1" customFormat="1" ht="26" customHeight="1" spans="1:16365">
      <c r="A247" s="6">
        <v>245</v>
      </c>
      <c r="B247" s="6" t="str">
        <f>"唐琛"</f>
        <v>唐琛</v>
      </c>
      <c r="C247" s="6" t="s">
        <v>12</v>
      </c>
      <c r="D247" s="6" t="str">
        <f t="shared" si="11"/>
        <v>z2024394</v>
      </c>
      <c r="E247" s="6" t="s">
        <v>17</v>
      </c>
      <c r="XEK247" s="3"/>
    </row>
    <row r="248" s="1" customFormat="1" ht="26" customHeight="1" spans="1:16365">
      <c r="A248" s="6">
        <v>246</v>
      </c>
      <c r="B248" s="6" t="str">
        <f>"洪成位"</f>
        <v>洪成位</v>
      </c>
      <c r="C248" s="6" t="s">
        <v>12</v>
      </c>
      <c r="D248" s="6" t="str">
        <f t="shared" si="11"/>
        <v>z2024394</v>
      </c>
      <c r="E248" s="6" t="s">
        <v>17</v>
      </c>
      <c r="XEK248" s="3"/>
    </row>
    <row r="249" s="1" customFormat="1" ht="26" customHeight="1" spans="1:16365">
      <c r="A249" s="6">
        <v>247</v>
      </c>
      <c r="B249" s="6" t="str">
        <f>"黄迅"</f>
        <v>黄迅</v>
      </c>
      <c r="C249" s="6" t="s">
        <v>12</v>
      </c>
      <c r="D249" s="6" t="str">
        <f t="shared" si="11"/>
        <v>z2024394</v>
      </c>
      <c r="E249" s="6" t="s">
        <v>17</v>
      </c>
      <c r="XEK249" s="3"/>
    </row>
    <row r="250" s="1" customFormat="1" ht="28" customHeight="1" spans="1:16365">
      <c r="A250" s="6">
        <v>248</v>
      </c>
      <c r="B250" s="6" t="str">
        <f>"王琳"</f>
        <v>王琳</v>
      </c>
      <c r="C250" s="6" t="s">
        <v>12</v>
      </c>
      <c r="D250" s="6" t="str">
        <f t="shared" si="11"/>
        <v>z2024394</v>
      </c>
      <c r="E250" s="6" t="s">
        <v>17</v>
      </c>
      <c r="XEK250" s="3"/>
    </row>
    <row r="251" s="1" customFormat="1" ht="26" customHeight="1" spans="1:16365">
      <c r="A251" s="6">
        <v>249</v>
      </c>
      <c r="B251" s="6" t="str">
        <f>"洪杰"</f>
        <v>洪杰</v>
      </c>
      <c r="C251" s="6" t="s">
        <v>12</v>
      </c>
      <c r="D251" s="6" t="str">
        <f t="shared" si="11"/>
        <v>z2024394</v>
      </c>
      <c r="E251" s="6" t="s">
        <v>17</v>
      </c>
      <c r="XEK251" s="3"/>
    </row>
    <row r="252" s="1" customFormat="1" ht="26" customHeight="1" spans="1:16365">
      <c r="A252" s="6">
        <v>250</v>
      </c>
      <c r="B252" s="6" t="str">
        <f>"彭于涵"</f>
        <v>彭于涵</v>
      </c>
      <c r="C252" s="6" t="s">
        <v>12</v>
      </c>
      <c r="D252" s="6" t="str">
        <f t="shared" si="11"/>
        <v>z2024394</v>
      </c>
      <c r="E252" s="6" t="s">
        <v>17</v>
      </c>
      <c r="XEK252" s="3"/>
    </row>
    <row r="253" s="1" customFormat="1" ht="26" customHeight="1" spans="1:16365">
      <c r="A253" s="6">
        <v>251</v>
      </c>
      <c r="B253" s="6" t="str">
        <f>"李刘丹山"</f>
        <v>李刘丹山</v>
      </c>
      <c r="C253" s="6" t="s">
        <v>12</v>
      </c>
      <c r="D253" s="6" t="str">
        <f t="shared" si="11"/>
        <v>z2024394</v>
      </c>
      <c r="E253" s="6" t="s">
        <v>17</v>
      </c>
      <c r="XEK253" s="3"/>
    </row>
    <row r="254" ht="23" customHeight="1"/>
  </sheetData>
  <autoFilter ref="A2:XFD254">
    <extLst/>
  </autoFilter>
  <mergeCells count="1">
    <mergeCell ref="A1:E1"/>
  </mergeCells>
  <printOptions horizontalCentered="1"/>
  <pageMargins left="0.196527777777778" right="0.196527777777778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菊子</cp:lastModifiedBy>
  <dcterms:created xsi:type="dcterms:W3CDTF">2024-04-26T01:24:00Z</dcterms:created>
  <dcterms:modified xsi:type="dcterms:W3CDTF">2024-04-30T02:03:29Z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B40C123E4CEF457B888B273630955F4F_11</vt:lpwstr>
  </property>
  <property fmtid="{D5CDD505-2E9C-101B-9397-08002B2CF9AE}" pid="3" name="KSOProductBuildVer">
    <vt:lpwstr>2052-12.1.0.16729</vt:lpwstr>
  </property>
</Properties>
</file>